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9\Infrastructure\"/>
    </mc:Choice>
  </mc:AlternateContent>
  <xr:revisionPtr revIDLastSave="0" documentId="13_ncr:1_{5715FC80-410E-457B-A30E-93AB5F8EFD47}" xr6:coauthVersionLast="36" xr6:coauthVersionMax="36" xr10:uidLastSave="{00000000-0000-0000-0000-000000000000}"/>
  <bookViews>
    <workbookView xWindow="0" yWindow="0" windowWidth="19200" windowHeight="7245" firstSheet="3" activeTab="6" xr2:uid="{00000000-000D-0000-FFFF-FFFF00000000}"/>
  </bookViews>
  <sheets>
    <sheet name="District Data" sheetId="11" state="hidden" r:id="rId1"/>
    <sheet name="District  Data" sheetId="23" state="hidden" r:id="rId2"/>
    <sheet name=" District Dat " sheetId="15" state="hidden" r:id="rId3"/>
    <sheet name="District Data Rev" sheetId="26" r:id="rId4"/>
    <sheet name="Library Data" sheetId="24" state="hidden" r:id="rId5"/>
    <sheet name="Library Data Rev" sheetId="27" r:id="rId6"/>
    <sheet name="Elig Dist Funding Max Reached" sheetId="25" r:id="rId7"/>
    <sheet name="Sheet2" sheetId="19" state="hidden" r:id="rId8"/>
    <sheet name="All Elig" sheetId="22" state="hidden" r:id="rId9"/>
    <sheet name="Sheet2 School Only" sheetId="21" state="hidden" r:id="rId10"/>
  </sheets>
  <definedNames>
    <definedName name="_xlnm._FilterDatabase" localSheetId="2" hidden="1">' District Dat '!$A$1:$D$283</definedName>
    <definedName name="_xlnm._FilterDatabase" localSheetId="1" hidden="1">'District  Data'!$A$1:$D$203</definedName>
    <definedName name="_xlnm._FilterDatabase" localSheetId="3" hidden="1">'District Data Rev'!$A$1:$D$203</definedName>
    <definedName name="_xlnm._FilterDatabase" localSheetId="6" hidden="1">'Elig Dist Funding Max Reached'!$A$1:$E$82</definedName>
    <definedName name="area_calc_may2018_1" localSheetId="2">' District Dat '!$B$1:$B$283</definedName>
    <definedName name="area_calc_may2018_1" localSheetId="1">'District  Data'!$B$1:$B$203</definedName>
    <definedName name="area_calc_may2018_1" localSheetId="3">'District Data Rev'!$B$1:$B$203</definedName>
    <definedName name="area_calc_may2018_1" localSheetId="6">'Elig Dist Funding Max Reached'!$B$1:$B$82</definedName>
    <definedName name="list" localSheetId="8">#REF!</definedName>
    <definedName name="list" localSheetId="1">#REF!</definedName>
    <definedName name="list" localSheetId="3">#REF!</definedName>
    <definedName name="list" localSheetId="6">#REF!</definedName>
    <definedName name="list" localSheetId="4">#REF!</definedName>
    <definedName name="list" localSheetId="5">#REF!</definedName>
    <definedName name="list" localSheetId="9">#REF!</definedName>
    <definedName name="list">#REF!</definedName>
    <definedName name="list1" localSheetId="8">#REF!</definedName>
    <definedName name="list1" localSheetId="1">#REF!</definedName>
    <definedName name="list1" localSheetId="3">#REF!</definedName>
    <definedName name="list1" localSheetId="6">#REF!</definedName>
    <definedName name="list1" localSheetId="4">#REF!</definedName>
    <definedName name="list1" localSheetId="5">#REF!</definedName>
    <definedName name="list1" localSheetId="9">#REF!</definedName>
    <definedName name="list1">#REF!</definedName>
    <definedName name="listeq" localSheetId="8">#REF!</definedName>
    <definedName name="listeq" localSheetId="1">#REF!</definedName>
    <definedName name="listeq" localSheetId="3">#REF!</definedName>
    <definedName name="listeq" localSheetId="6">#REF!</definedName>
    <definedName name="listeq" localSheetId="4">#REF!</definedName>
    <definedName name="listeq" localSheetId="5">#REF!</definedName>
    <definedName name="listeq" localSheetId="9">#REF!</definedName>
    <definedName name="listeq">#REF!</definedName>
    <definedName name="_xlnm.Print_Area" localSheetId="2">' District Dat '!$B$1:$O$288</definedName>
    <definedName name="_xlnm.Print_Area" localSheetId="1">'District  Data'!$B$1:$O$208</definedName>
    <definedName name="_xlnm.Print_Area" localSheetId="3">'District Data Rev'!$B$1:$O$208</definedName>
    <definedName name="_xlnm.Print_Area" localSheetId="6">'Elig Dist Funding Max Reached'!$B$1:$P$87</definedName>
    <definedName name="_xlnm.Print_Area" localSheetId="4">'Library Data'!$B$2:$T$235</definedName>
    <definedName name="_xlnm.Print_Area" localSheetId="5">'Library Data Rev'!$B$2:$T$235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5" i="19" l="1"/>
  <c r="C432" i="19"/>
  <c r="C430" i="19"/>
  <c r="C427" i="19"/>
  <c r="C425" i="19"/>
  <c r="C422" i="19"/>
  <c r="C420" i="19"/>
  <c r="C418" i="19"/>
  <c r="C417" i="19"/>
  <c r="C415" i="19"/>
  <c r="C412" i="19"/>
  <c r="C411" i="19"/>
  <c r="C410" i="19"/>
  <c r="C408" i="19"/>
  <c r="C407" i="19"/>
  <c r="C406" i="19"/>
  <c r="C405" i="19"/>
  <c r="C404" i="19"/>
  <c r="C402" i="19"/>
  <c r="C398" i="19"/>
  <c r="C397" i="19"/>
  <c r="C394" i="19"/>
  <c r="C393" i="19"/>
  <c r="C391" i="19"/>
  <c r="C390" i="19"/>
  <c r="C388" i="19"/>
  <c r="C387" i="19"/>
  <c r="C381" i="19"/>
  <c r="C380" i="19"/>
  <c r="C376" i="19"/>
  <c r="C375" i="19"/>
  <c r="C374" i="19"/>
  <c r="C371" i="19"/>
  <c r="C367" i="19"/>
  <c r="C366" i="19"/>
  <c r="C365" i="19"/>
  <c r="C364" i="19"/>
  <c r="C362" i="19"/>
  <c r="C360" i="19"/>
  <c r="C359" i="19"/>
  <c r="C355" i="19"/>
  <c r="C354" i="19"/>
  <c r="C353" i="19"/>
  <c r="C352" i="19"/>
  <c r="C351" i="19"/>
  <c r="C349" i="19"/>
  <c r="C347" i="19"/>
  <c r="C345" i="19"/>
  <c r="C344" i="19"/>
  <c r="C342" i="19"/>
  <c r="C341" i="19"/>
  <c r="C339" i="19"/>
  <c r="C338" i="19"/>
  <c r="C337" i="19"/>
  <c r="C334" i="19"/>
  <c r="C331" i="19"/>
  <c r="C330" i="19"/>
  <c r="C329" i="19"/>
  <c r="C327" i="19"/>
  <c r="C325" i="19"/>
  <c r="C324" i="19"/>
  <c r="C323" i="19"/>
  <c r="C318" i="19"/>
  <c r="C317" i="19"/>
  <c r="C314" i="19"/>
  <c r="C311" i="19"/>
  <c r="C309" i="19"/>
  <c r="C308" i="19"/>
  <c r="C307" i="19"/>
  <c r="C305" i="19"/>
  <c r="C302" i="19"/>
  <c r="C301" i="19"/>
  <c r="C298" i="19"/>
  <c r="C296" i="19"/>
  <c r="C291" i="19"/>
  <c r="C289" i="19"/>
  <c r="C288" i="19"/>
  <c r="C286" i="19"/>
  <c r="C285" i="19"/>
  <c r="C284" i="19"/>
  <c r="C283" i="19"/>
  <c r="C281" i="19"/>
  <c r="C280" i="19"/>
  <c r="C278" i="19"/>
  <c r="C277" i="19"/>
  <c r="C275" i="19"/>
  <c r="C274" i="19"/>
  <c r="C271" i="19"/>
  <c r="C269" i="19"/>
  <c r="C266" i="19"/>
  <c r="C264" i="19"/>
  <c r="C261" i="19"/>
  <c r="C259" i="19"/>
  <c r="C257" i="19"/>
  <c r="C255" i="19"/>
  <c r="C251" i="19"/>
  <c r="C250" i="19"/>
  <c r="C249" i="19"/>
  <c r="C248" i="19"/>
  <c r="C246" i="19"/>
  <c r="C245" i="19"/>
  <c r="C240" i="19"/>
  <c r="C238" i="19"/>
  <c r="C236" i="19"/>
  <c r="C234" i="19"/>
  <c r="C230" i="19"/>
  <c r="C229" i="19"/>
  <c r="C228" i="19"/>
  <c r="C227" i="19"/>
  <c r="C220" i="19"/>
  <c r="C216" i="19"/>
  <c r="C214" i="19"/>
  <c r="C211" i="19"/>
  <c r="C207" i="19"/>
  <c r="C210" i="19"/>
  <c r="C204" i="19"/>
  <c r="C203" i="19"/>
  <c r="C202" i="19"/>
  <c r="C201" i="19"/>
  <c r="C198" i="19"/>
  <c r="C192" i="19"/>
  <c r="C190" i="19"/>
  <c r="C187" i="19"/>
  <c r="C183" i="19"/>
  <c r="C181" i="19"/>
  <c r="C179" i="19"/>
  <c r="C178" i="19"/>
  <c r="C177" i="19"/>
  <c r="C173" i="19"/>
  <c r="C168" i="19"/>
  <c r="C164" i="19"/>
  <c r="C162" i="19"/>
  <c r="C159" i="19"/>
  <c r="C157" i="19"/>
  <c r="C156" i="19"/>
  <c r="C154" i="19"/>
  <c r="C152" i="19"/>
  <c r="C145" i="19"/>
  <c r="C143" i="19"/>
  <c r="C141" i="19"/>
  <c r="C140" i="19"/>
  <c r="C138" i="19"/>
  <c r="C128" i="19"/>
  <c r="C127" i="19"/>
  <c r="C124" i="19"/>
  <c r="C117" i="19"/>
  <c r="C113" i="19"/>
  <c r="C111" i="19"/>
  <c r="C109" i="19"/>
  <c r="C108" i="19"/>
  <c r="C107" i="19"/>
  <c r="C105" i="19"/>
  <c r="C101" i="19"/>
  <c r="C100" i="19"/>
  <c r="C98" i="19"/>
  <c r="C96" i="19"/>
  <c r="C94" i="19"/>
  <c r="C91" i="19"/>
  <c r="C88" i="19"/>
  <c r="C86" i="19"/>
  <c r="C85" i="19"/>
  <c r="C84" i="19"/>
  <c r="C82" i="19"/>
  <c r="C80" i="19"/>
  <c r="C78" i="19"/>
  <c r="C77" i="19"/>
  <c r="C75" i="19"/>
  <c r="C74" i="19"/>
  <c r="C70" i="19"/>
  <c r="C68" i="19"/>
  <c r="C66" i="19"/>
  <c r="C65" i="19"/>
  <c r="C62" i="19"/>
  <c r="C61" i="19"/>
  <c r="C59" i="19"/>
  <c r="C57" i="19"/>
  <c r="C56" i="19"/>
  <c r="C55" i="19"/>
  <c r="C50" i="19"/>
  <c r="C48" i="19"/>
  <c r="C45" i="19"/>
  <c r="C43" i="19"/>
  <c r="C41" i="19"/>
  <c r="C40" i="19"/>
  <c r="C37" i="19"/>
  <c r="C36" i="19"/>
  <c r="C34" i="19"/>
  <c r="C32" i="19"/>
  <c r="C30" i="19"/>
  <c r="C28" i="19"/>
  <c r="C26" i="19"/>
  <c r="C25" i="19"/>
  <c r="C23" i="19"/>
  <c r="C17" i="19"/>
  <c r="C16" i="19"/>
  <c r="C14" i="19"/>
  <c r="C11" i="19"/>
  <c r="C8" i="19"/>
  <c r="C7" i="19"/>
  <c r="C4" i="19"/>
  <c r="C3" i="19"/>
  <c r="U235" i="27"/>
  <c r="U233" i="27"/>
  <c r="U229" i="27"/>
  <c r="U207" i="27"/>
  <c r="U205" i="27"/>
  <c r="U203" i="27"/>
  <c r="U198" i="27"/>
  <c r="U197" i="27"/>
  <c r="U195" i="27"/>
  <c r="U190" i="27"/>
  <c r="U185" i="27"/>
  <c r="U182" i="27"/>
  <c r="U181" i="27"/>
  <c r="U167" i="27"/>
  <c r="U150" i="27"/>
  <c r="U137" i="27"/>
  <c r="U136" i="27"/>
  <c r="U132" i="27"/>
  <c r="U126" i="27"/>
  <c r="U125" i="27"/>
  <c r="U121" i="27"/>
  <c r="U120" i="27"/>
  <c r="U118" i="27"/>
  <c r="U116" i="27"/>
  <c r="U114" i="27"/>
  <c r="U109" i="27"/>
  <c r="U108" i="27"/>
  <c r="U107" i="27"/>
  <c r="U105" i="27"/>
  <c r="U104" i="27"/>
  <c r="U85" i="27"/>
  <c r="U83" i="27"/>
  <c r="U81" i="27"/>
  <c r="U77" i="27"/>
  <c r="U75" i="27"/>
  <c r="U72" i="27"/>
  <c r="U71" i="27"/>
  <c r="U66" i="27"/>
  <c r="U65" i="27"/>
  <c r="U56" i="27"/>
  <c r="U49" i="27"/>
  <c r="U46" i="27"/>
  <c r="U40" i="27"/>
  <c r="U27" i="27"/>
  <c r="U25" i="27"/>
  <c r="U21" i="27"/>
  <c r="U16" i="27"/>
  <c r="U14" i="27"/>
  <c r="U10" i="27"/>
  <c r="P203" i="26"/>
  <c r="P200" i="26"/>
  <c r="P199" i="26"/>
  <c r="P198" i="26"/>
  <c r="P197" i="26"/>
  <c r="P195" i="26"/>
  <c r="P193" i="26"/>
  <c r="P191" i="26"/>
  <c r="P188" i="26"/>
  <c r="P186" i="26"/>
  <c r="P183" i="26"/>
  <c r="P182" i="26"/>
  <c r="P179" i="26"/>
  <c r="P174" i="26"/>
  <c r="P172" i="26"/>
  <c r="P171" i="26"/>
  <c r="P168" i="26"/>
  <c r="P166" i="26"/>
  <c r="P162" i="26"/>
  <c r="P160" i="26"/>
  <c r="P158" i="26"/>
  <c r="P155" i="26"/>
  <c r="P154" i="26"/>
  <c r="P153" i="26"/>
  <c r="P150" i="26"/>
  <c r="P148" i="26"/>
  <c r="P142" i="26"/>
  <c r="P141" i="26"/>
  <c r="P140" i="26"/>
  <c r="P139" i="26"/>
  <c r="P137" i="26"/>
  <c r="P135" i="26"/>
  <c r="P132" i="26"/>
  <c r="P131" i="26"/>
  <c r="P130" i="26"/>
  <c r="P122" i="26"/>
  <c r="P119" i="26"/>
  <c r="P116" i="26"/>
  <c r="P114" i="26"/>
  <c r="P109" i="26"/>
  <c r="P107" i="26"/>
  <c r="P104" i="26"/>
  <c r="R103" i="26"/>
  <c r="P102" i="26"/>
  <c r="P99" i="26"/>
  <c r="P98" i="26"/>
  <c r="P97" i="26"/>
  <c r="P94" i="26"/>
  <c r="P92" i="26"/>
  <c r="P91" i="26"/>
  <c r="P86" i="26"/>
  <c r="P85" i="26"/>
  <c r="P84" i="26"/>
  <c r="P83" i="26"/>
  <c r="P82" i="26"/>
  <c r="P80" i="26"/>
  <c r="P79" i="26"/>
  <c r="P78" i="26"/>
  <c r="P77" i="26"/>
  <c r="P75" i="26"/>
  <c r="P73" i="26"/>
  <c r="P71" i="26"/>
  <c r="P69" i="26"/>
  <c r="P68" i="26"/>
  <c r="P67" i="26"/>
  <c r="P62" i="26"/>
  <c r="P60" i="26"/>
  <c r="P59" i="26"/>
  <c r="P57" i="26"/>
  <c r="P55" i="26"/>
  <c r="P52" i="26"/>
  <c r="P51" i="26"/>
  <c r="P46" i="26"/>
  <c r="P45" i="26"/>
  <c r="P44" i="26"/>
  <c r="P43" i="26"/>
  <c r="P40" i="26"/>
  <c r="P32" i="26"/>
  <c r="P30" i="26"/>
  <c r="P28" i="26"/>
  <c r="P27" i="26"/>
  <c r="P24" i="26"/>
  <c r="P22" i="26"/>
  <c r="P21" i="26"/>
  <c r="P19" i="26"/>
  <c r="P15" i="26"/>
  <c r="P14" i="26"/>
  <c r="P11" i="26"/>
  <c r="R236" i="27" l="1"/>
  <c r="U236" i="27" s="1"/>
  <c r="P236" i="27"/>
  <c r="N236" i="27"/>
  <c r="M236" i="27"/>
  <c r="O236" i="27" s="1"/>
  <c r="O235" i="27"/>
  <c r="Q235" i="27" s="1"/>
  <c r="L235" i="27"/>
  <c r="B235" i="27"/>
  <c r="V234" i="27"/>
  <c r="U234" i="27"/>
  <c r="Q234" i="27"/>
  <c r="O234" i="27"/>
  <c r="L234" i="27"/>
  <c r="W234" i="27" s="1"/>
  <c r="B234" i="27"/>
  <c r="V233" i="27"/>
  <c r="Y233" i="27" s="1"/>
  <c r="O233" i="27"/>
  <c r="Q233" i="27" s="1"/>
  <c r="L233" i="27"/>
  <c r="B233" i="27"/>
  <c r="V232" i="27"/>
  <c r="U232" i="27"/>
  <c r="S232" i="27"/>
  <c r="T232" i="27" s="1"/>
  <c r="Q232" i="27"/>
  <c r="O232" i="27"/>
  <c r="L232" i="27"/>
  <c r="W232" i="27" s="1"/>
  <c r="X232" i="27" s="1"/>
  <c r="B232" i="27"/>
  <c r="W231" i="27"/>
  <c r="V231" i="27"/>
  <c r="U231" i="27"/>
  <c r="Y231" i="27" s="1"/>
  <c r="Q231" i="27"/>
  <c r="X231" i="27" s="1"/>
  <c r="O231" i="27"/>
  <c r="L231" i="27"/>
  <c r="B231" i="27"/>
  <c r="U230" i="27"/>
  <c r="W230" i="27" s="1"/>
  <c r="O230" i="27"/>
  <c r="Q230" i="27" s="1"/>
  <c r="L230" i="27"/>
  <c r="B230" i="27"/>
  <c r="X229" i="27"/>
  <c r="V229" i="27"/>
  <c r="Y229" i="27" s="1"/>
  <c r="S229" i="27"/>
  <c r="T229" i="27" s="1"/>
  <c r="Q229" i="27"/>
  <c r="O229" i="27"/>
  <c r="L229" i="27"/>
  <c r="B229" i="27"/>
  <c r="W228" i="27"/>
  <c r="V228" i="27"/>
  <c r="U228" i="27"/>
  <c r="Q228" i="27"/>
  <c r="O228" i="27"/>
  <c r="L228" i="27"/>
  <c r="B228" i="27"/>
  <c r="Y227" i="27"/>
  <c r="Q227" i="27"/>
  <c r="O227" i="27"/>
  <c r="L227" i="27"/>
  <c r="B227" i="27"/>
  <c r="W226" i="27"/>
  <c r="V226" i="27"/>
  <c r="U226" i="27"/>
  <c r="Q226" i="27"/>
  <c r="O226" i="27"/>
  <c r="L226" i="27"/>
  <c r="B226" i="27"/>
  <c r="U225" i="27"/>
  <c r="W225" i="27" s="1"/>
  <c r="O225" i="27"/>
  <c r="Q225" i="27" s="1"/>
  <c r="L225" i="27"/>
  <c r="B225" i="27"/>
  <c r="U224" i="27"/>
  <c r="V224" i="27" s="1"/>
  <c r="O224" i="27"/>
  <c r="Q224" i="27" s="1"/>
  <c r="L224" i="27"/>
  <c r="B224" i="27"/>
  <c r="W223" i="27"/>
  <c r="V223" i="27"/>
  <c r="U223" i="27"/>
  <c r="Y223" i="27" s="1"/>
  <c r="O223" i="27"/>
  <c r="Q223" i="27" s="1"/>
  <c r="L223" i="27"/>
  <c r="B223" i="27"/>
  <c r="Y222" i="27"/>
  <c r="O222" i="27"/>
  <c r="Q222" i="27" s="1"/>
  <c r="L222" i="27"/>
  <c r="B222" i="27"/>
  <c r="W221" i="27"/>
  <c r="V221" i="27"/>
  <c r="U221" i="27"/>
  <c r="S221" i="27"/>
  <c r="Q221" i="27"/>
  <c r="X221" i="27" s="1"/>
  <c r="O221" i="27"/>
  <c r="L221" i="27"/>
  <c r="B221" i="27"/>
  <c r="V220" i="27"/>
  <c r="U220" i="27"/>
  <c r="W220" i="27" s="1"/>
  <c r="Q220" i="27"/>
  <c r="X220" i="27" s="1"/>
  <c r="O220" i="27"/>
  <c r="L220" i="27"/>
  <c r="B220" i="27"/>
  <c r="U219" i="27"/>
  <c r="W219" i="27" s="1"/>
  <c r="O219" i="27"/>
  <c r="Q219" i="27" s="1"/>
  <c r="L219" i="27"/>
  <c r="B219" i="27"/>
  <c r="Y218" i="27"/>
  <c r="Q218" i="27"/>
  <c r="O218" i="27"/>
  <c r="L218" i="27"/>
  <c r="B218" i="27"/>
  <c r="U217" i="27"/>
  <c r="W217" i="27" s="1"/>
  <c r="O217" i="27"/>
  <c r="Q217" i="27" s="1"/>
  <c r="L217" i="27"/>
  <c r="B217" i="27"/>
  <c r="U216" i="27"/>
  <c r="V216" i="27" s="1"/>
  <c r="O216" i="27"/>
  <c r="Q216" i="27" s="1"/>
  <c r="L216" i="27"/>
  <c r="B216" i="27"/>
  <c r="Y215" i="27"/>
  <c r="O215" i="27"/>
  <c r="Q215" i="27" s="1"/>
  <c r="L215" i="27"/>
  <c r="B215" i="27"/>
  <c r="U214" i="27"/>
  <c r="V214" i="27" s="1"/>
  <c r="O214" i="27"/>
  <c r="Q214" i="27" s="1"/>
  <c r="L214" i="27"/>
  <c r="W214" i="27" s="1"/>
  <c r="B214" i="27"/>
  <c r="W213" i="27"/>
  <c r="V213" i="27"/>
  <c r="U213" i="27"/>
  <c r="S213" i="27"/>
  <c r="Q213" i="27"/>
  <c r="X213" i="27" s="1"/>
  <c r="O213" i="27"/>
  <c r="L213" i="27"/>
  <c r="B213" i="27"/>
  <c r="Y212" i="27"/>
  <c r="O212" i="27"/>
  <c r="Q212" i="27" s="1"/>
  <c r="L212" i="27"/>
  <c r="B212" i="27"/>
  <c r="W211" i="27"/>
  <c r="V211" i="27"/>
  <c r="U211" i="27"/>
  <c r="S211" i="27"/>
  <c r="Q211" i="27"/>
  <c r="X211" i="27" s="1"/>
  <c r="O211" i="27"/>
  <c r="L211" i="27"/>
  <c r="B211" i="27"/>
  <c r="V210" i="27"/>
  <c r="U210" i="27"/>
  <c r="W210" i="27" s="1"/>
  <c r="Q210" i="27"/>
  <c r="O210" i="27"/>
  <c r="L210" i="27"/>
  <c r="B210" i="27"/>
  <c r="U209" i="27"/>
  <c r="W209" i="27" s="1"/>
  <c r="O209" i="27"/>
  <c r="Q209" i="27" s="1"/>
  <c r="L209" i="27"/>
  <c r="B209" i="27"/>
  <c r="U208" i="27"/>
  <c r="V208" i="27" s="1"/>
  <c r="O208" i="27"/>
  <c r="Q208" i="27" s="1"/>
  <c r="L208" i="27"/>
  <c r="W208" i="27" s="1"/>
  <c r="B208" i="27"/>
  <c r="V207" i="27"/>
  <c r="Q207" i="27"/>
  <c r="O207" i="27"/>
  <c r="L207" i="27"/>
  <c r="B207" i="27"/>
  <c r="Y206" i="27"/>
  <c r="Q206" i="27"/>
  <c r="O206" i="27"/>
  <c r="L206" i="27"/>
  <c r="B206" i="27"/>
  <c r="V205" i="27"/>
  <c r="O205" i="27"/>
  <c r="Q205" i="27" s="1"/>
  <c r="L205" i="27"/>
  <c r="B205" i="27"/>
  <c r="U204" i="27"/>
  <c r="V204" i="27" s="1"/>
  <c r="O204" i="27"/>
  <c r="Q204" i="27" s="1"/>
  <c r="L204" i="27"/>
  <c r="W204" i="27" s="1"/>
  <c r="B204" i="27"/>
  <c r="V203" i="27"/>
  <c r="Y203" i="27"/>
  <c r="Q203" i="27"/>
  <c r="O203" i="27"/>
  <c r="L203" i="27"/>
  <c r="B203" i="27"/>
  <c r="Y202" i="27"/>
  <c r="Q202" i="27"/>
  <c r="O202" i="27"/>
  <c r="L202" i="27"/>
  <c r="B202" i="27"/>
  <c r="V201" i="27"/>
  <c r="U201" i="27"/>
  <c r="W201" i="27" s="1"/>
  <c r="Q201" i="27"/>
  <c r="O201" i="27"/>
  <c r="L201" i="27"/>
  <c r="B201" i="27"/>
  <c r="U200" i="27"/>
  <c r="W200" i="27" s="1"/>
  <c r="O200" i="27"/>
  <c r="Q200" i="27" s="1"/>
  <c r="L200" i="27"/>
  <c r="B200" i="27"/>
  <c r="U199" i="27"/>
  <c r="V199" i="27" s="1"/>
  <c r="O199" i="27"/>
  <c r="Q199" i="27" s="1"/>
  <c r="L199" i="27"/>
  <c r="W199" i="27" s="1"/>
  <c r="B199" i="27"/>
  <c r="V198" i="27"/>
  <c r="Y198" i="27" s="1"/>
  <c r="Q198" i="27"/>
  <c r="O198" i="27"/>
  <c r="L198" i="27"/>
  <c r="B198" i="27"/>
  <c r="V197" i="27"/>
  <c r="Y197" i="27" s="1"/>
  <c r="O197" i="27"/>
  <c r="Q197" i="27" s="1"/>
  <c r="L197" i="27"/>
  <c r="B197" i="27"/>
  <c r="W196" i="27"/>
  <c r="V196" i="27"/>
  <c r="U196" i="27"/>
  <c r="Y196" i="27" s="1"/>
  <c r="S196" i="27"/>
  <c r="Q196" i="27"/>
  <c r="X196" i="27" s="1"/>
  <c r="O196" i="27"/>
  <c r="L196" i="27"/>
  <c r="B196" i="27"/>
  <c r="V195" i="27"/>
  <c r="O195" i="27"/>
  <c r="Q195" i="27" s="1"/>
  <c r="L195" i="27"/>
  <c r="B195" i="27"/>
  <c r="Y194" i="27"/>
  <c r="Q194" i="27"/>
  <c r="O194" i="27"/>
  <c r="L194" i="27"/>
  <c r="B194" i="27"/>
  <c r="U193" i="27"/>
  <c r="W193" i="27" s="1"/>
  <c r="O193" i="27"/>
  <c r="Q193" i="27" s="1"/>
  <c r="L193" i="27"/>
  <c r="B193" i="27"/>
  <c r="U192" i="27"/>
  <c r="V192" i="27" s="1"/>
  <c r="O192" i="27"/>
  <c r="Q192" i="27" s="1"/>
  <c r="L192" i="27"/>
  <c r="W192" i="27" s="1"/>
  <c r="B192" i="27"/>
  <c r="W191" i="27"/>
  <c r="V191" i="27"/>
  <c r="U191" i="27"/>
  <c r="Y191" i="27" s="1"/>
  <c r="S191" i="27"/>
  <c r="Q191" i="27"/>
  <c r="X191" i="27" s="1"/>
  <c r="O191" i="27"/>
  <c r="L191" i="27"/>
  <c r="B191" i="27"/>
  <c r="V190" i="27"/>
  <c r="O190" i="27"/>
  <c r="Q190" i="27" s="1"/>
  <c r="L190" i="27"/>
  <c r="B190" i="27"/>
  <c r="V189" i="27"/>
  <c r="U189" i="27"/>
  <c r="T189" i="27"/>
  <c r="S189" i="27"/>
  <c r="Q189" i="27"/>
  <c r="O189" i="27"/>
  <c r="L189" i="27"/>
  <c r="W189" i="27" s="1"/>
  <c r="X189" i="27" s="1"/>
  <c r="B189" i="27"/>
  <c r="W188" i="27"/>
  <c r="V188" i="27"/>
  <c r="U188" i="27"/>
  <c r="Y188" i="27" s="1"/>
  <c r="S188" i="27"/>
  <c r="Q188" i="27"/>
  <c r="X188" i="27" s="1"/>
  <c r="O188" i="27"/>
  <c r="L188" i="27"/>
  <c r="B188" i="27"/>
  <c r="Y187" i="27"/>
  <c r="Q187" i="27"/>
  <c r="O187" i="27"/>
  <c r="L187" i="27"/>
  <c r="B187" i="27"/>
  <c r="Y186" i="27"/>
  <c r="O186" i="27"/>
  <c r="Q186" i="27" s="1"/>
  <c r="L186" i="27"/>
  <c r="B186" i="27"/>
  <c r="X185" i="27"/>
  <c r="V185" i="27"/>
  <c r="Y185" i="27" s="1"/>
  <c r="S185" i="27"/>
  <c r="Q185" i="27"/>
  <c r="O185" i="27"/>
  <c r="L185" i="27"/>
  <c r="B185" i="27"/>
  <c r="Y184" i="27"/>
  <c r="Q184" i="27"/>
  <c r="O184" i="27"/>
  <c r="L184" i="27"/>
  <c r="B184" i="27"/>
  <c r="W183" i="27"/>
  <c r="V183" i="27"/>
  <c r="U183" i="27"/>
  <c r="Q183" i="27"/>
  <c r="S183" i="27" s="1"/>
  <c r="O183" i="27"/>
  <c r="L183" i="27"/>
  <c r="B183" i="27"/>
  <c r="V182" i="27"/>
  <c r="Y182" i="27" s="1"/>
  <c r="O182" i="27"/>
  <c r="Q182" i="27" s="1"/>
  <c r="L182" i="27"/>
  <c r="B182" i="27"/>
  <c r="V181" i="27"/>
  <c r="Y181" i="27" s="1"/>
  <c r="Q181" i="27"/>
  <c r="O181" i="27"/>
  <c r="L181" i="27"/>
  <c r="B181" i="27"/>
  <c r="U180" i="27"/>
  <c r="W180" i="27" s="1"/>
  <c r="O180" i="27"/>
  <c r="Q180" i="27" s="1"/>
  <c r="L180" i="27"/>
  <c r="B180" i="27"/>
  <c r="U179" i="27"/>
  <c r="O179" i="27"/>
  <c r="Q179" i="27" s="1"/>
  <c r="L179" i="27"/>
  <c r="B179" i="27"/>
  <c r="W178" i="27"/>
  <c r="V178" i="27"/>
  <c r="U178" i="27"/>
  <c r="S178" i="27"/>
  <c r="Q178" i="27"/>
  <c r="X178" i="27" s="1"/>
  <c r="O178" i="27"/>
  <c r="L178" i="27"/>
  <c r="B178" i="27"/>
  <c r="Y177" i="27"/>
  <c r="O177" i="27"/>
  <c r="Q177" i="27" s="1"/>
  <c r="L177" i="27"/>
  <c r="B177" i="27"/>
  <c r="W176" i="27"/>
  <c r="X176" i="27" s="1"/>
  <c r="V176" i="27"/>
  <c r="U176" i="27"/>
  <c r="Y176" i="27" s="1"/>
  <c r="S176" i="27"/>
  <c r="T176" i="27" s="1"/>
  <c r="Q176" i="27"/>
  <c r="O176" i="27"/>
  <c r="L176" i="27"/>
  <c r="B176" i="27"/>
  <c r="W175" i="27"/>
  <c r="U175" i="27"/>
  <c r="Q175" i="27"/>
  <c r="O175" i="27"/>
  <c r="L175" i="27"/>
  <c r="B175" i="27"/>
  <c r="Y174" i="27"/>
  <c r="Q174" i="27"/>
  <c r="O174" i="27"/>
  <c r="L174" i="27"/>
  <c r="B174" i="27"/>
  <c r="Y173" i="27"/>
  <c r="O173" i="27"/>
  <c r="Q173" i="27" s="1"/>
  <c r="L173" i="27"/>
  <c r="B173" i="27"/>
  <c r="V172" i="27"/>
  <c r="U172" i="27"/>
  <c r="W172" i="27" s="1"/>
  <c r="Q172" i="27"/>
  <c r="O172" i="27"/>
  <c r="L172" i="27"/>
  <c r="B172" i="27"/>
  <c r="U171" i="27"/>
  <c r="W171" i="27" s="1"/>
  <c r="O171" i="27"/>
  <c r="Q171" i="27" s="1"/>
  <c r="L171" i="27"/>
  <c r="B171" i="27"/>
  <c r="V170" i="27"/>
  <c r="U170" i="27"/>
  <c r="Q170" i="27"/>
  <c r="S170" i="27" s="1"/>
  <c r="T170" i="27" s="1"/>
  <c r="O170" i="27"/>
  <c r="L170" i="27"/>
  <c r="B170" i="27"/>
  <c r="W169" i="27"/>
  <c r="U169" i="27"/>
  <c r="O169" i="27"/>
  <c r="Q169" i="27" s="1"/>
  <c r="L169" i="27"/>
  <c r="B169" i="27"/>
  <c r="V168" i="27"/>
  <c r="U168" i="27"/>
  <c r="W168" i="27" s="1"/>
  <c r="Q168" i="27"/>
  <c r="X168" i="27" s="1"/>
  <c r="O168" i="27"/>
  <c r="L168" i="27"/>
  <c r="B168" i="27"/>
  <c r="V167" i="27"/>
  <c r="Y167" i="27" s="1"/>
  <c r="Q167" i="27"/>
  <c r="X167" i="27" s="1"/>
  <c r="O167" i="27"/>
  <c r="L167" i="27"/>
  <c r="B167" i="27"/>
  <c r="W166" i="27"/>
  <c r="U166" i="27"/>
  <c r="O166" i="27"/>
  <c r="Q166" i="27" s="1"/>
  <c r="L166" i="27"/>
  <c r="B166" i="27"/>
  <c r="V165" i="27"/>
  <c r="U165" i="27"/>
  <c r="W165" i="27" s="1"/>
  <c r="Q165" i="27"/>
  <c r="X165" i="27" s="1"/>
  <c r="O165" i="27"/>
  <c r="L165" i="27"/>
  <c r="B165" i="27"/>
  <c r="U164" i="27"/>
  <c r="W164" i="27" s="1"/>
  <c r="O164" i="27"/>
  <c r="Q164" i="27" s="1"/>
  <c r="L164" i="27"/>
  <c r="B164" i="27"/>
  <c r="V163" i="27"/>
  <c r="U163" i="27"/>
  <c r="Q163" i="27"/>
  <c r="S163" i="27" s="1"/>
  <c r="T163" i="27" s="1"/>
  <c r="O163" i="27"/>
  <c r="L163" i="27"/>
  <c r="B163" i="27"/>
  <c r="W162" i="27"/>
  <c r="U162" i="27"/>
  <c r="O162" i="27"/>
  <c r="Q162" i="27" s="1"/>
  <c r="L162" i="27"/>
  <c r="B162" i="27"/>
  <c r="V161" i="27"/>
  <c r="U161" i="27"/>
  <c r="W161" i="27" s="1"/>
  <c r="Q161" i="27"/>
  <c r="O161" i="27"/>
  <c r="L161" i="27"/>
  <c r="B161" i="27"/>
  <c r="U160" i="27"/>
  <c r="W160" i="27" s="1"/>
  <c r="O160" i="27"/>
  <c r="Q160" i="27" s="1"/>
  <c r="L160" i="27"/>
  <c r="B160" i="27"/>
  <c r="V159" i="27"/>
  <c r="U159" i="27"/>
  <c r="Q159" i="27"/>
  <c r="S159" i="27" s="1"/>
  <c r="T159" i="27" s="1"/>
  <c r="O159" i="27"/>
  <c r="L159" i="27"/>
  <c r="B159" i="27"/>
  <c r="W158" i="27"/>
  <c r="U158" i="27"/>
  <c r="O158" i="27"/>
  <c r="Q158" i="27" s="1"/>
  <c r="L158" i="27"/>
  <c r="B158" i="27"/>
  <c r="V157" i="27"/>
  <c r="U157" i="27"/>
  <c r="W157" i="27" s="1"/>
  <c r="Q157" i="27"/>
  <c r="X157" i="27" s="1"/>
  <c r="O157" i="27"/>
  <c r="L157" i="27"/>
  <c r="B157" i="27"/>
  <c r="U156" i="27"/>
  <c r="W156" i="27" s="1"/>
  <c r="O156" i="27"/>
  <c r="Q156" i="27" s="1"/>
  <c r="L156" i="27"/>
  <c r="B156" i="27"/>
  <c r="V155" i="27"/>
  <c r="U155" i="27"/>
  <c r="Q155" i="27"/>
  <c r="S155" i="27" s="1"/>
  <c r="T155" i="27" s="1"/>
  <c r="O155" i="27"/>
  <c r="L155" i="27"/>
  <c r="B155" i="27"/>
  <c r="W154" i="27"/>
  <c r="U154" i="27"/>
  <c r="O154" i="27"/>
  <c r="Q154" i="27" s="1"/>
  <c r="L154" i="27"/>
  <c r="B154" i="27"/>
  <c r="V153" i="27"/>
  <c r="U153" i="27"/>
  <c r="W153" i="27" s="1"/>
  <c r="Q153" i="27"/>
  <c r="O153" i="27"/>
  <c r="L153" i="27"/>
  <c r="B153" i="27"/>
  <c r="U152" i="27"/>
  <c r="W152" i="27" s="1"/>
  <c r="O152" i="27"/>
  <c r="Q152" i="27" s="1"/>
  <c r="L152" i="27"/>
  <c r="B152" i="27"/>
  <c r="V151" i="27"/>
  <c r="U151" i="27"/>
  <c r="Q151" i="27"/>
  <c r="S151" i="27" s="1"/>
  <c r="T151" i="27" s="1"/>
  <c r="O151" i="27"/>
  <c r="L151" i="27"/>
  <c r="B151" i="27"/>
  <c r="V150" i="27"/>
  <c r="Y150" i="27" s="1"/>
  <c r="Q150" i="27"/>
  <c r="O150" i="27"/>
  <c r="L150" i="27"/>
  <c r="B150" i="27"/>
  <c r="U149" i="27"/>
  <c r="W149" i="27" s="1"/>
  <c r="O149" i="27"/>
  <c r="Q149" i="27" s="1"/>
  <c r="L149" i="27"/>
  <c r="B149" i="27"/>
  <c r="V148" i="27"/>
  <c r="U148" i="27"/>
  <c r="Q148" i="27"/>
  <c r="S148" i="27" s="1"/>
  <c r="T148" i="27" s="1"/>
  <c r="O148" i="27"/>
  <c r="L148" i="27"/>
  <c r="B148" i="27"/>
  <c r="W147" i="27"/>
  <c r="U147" i="27"/>
  <c r="O147" i="27"/>
  <c r="Q147" i="27" s="1"/>
  <c r="L147" i="27"/>
  <c r="B147" i="27"/>
  <c r="V146" i="27"/>
  <c r="U146" i="27"/>
  <c r="W146" i="27" s="1"/>
  <c r="Q146" i="27"/>
  <c r="O146" i="27"/>
  <c r="L146" i="27"/>
  <c r="B146" i="27"/>
  <c r="U145" i="27"/>
  <c r="O145" i="27"/>
  <c r="Q145" i="27" s="1"/>
  <c r="L145" i="27"/>
  <c r="W144" i="27"/>
  <c r="U144" i="27"/>
  <c r="S144" i="27"/>
  <c r="O144" i="27"/>
  <c r="Q144" i="27" s="1"/>
  <c r="L144" i="27"/>
  <c r="B144" i="27"/>
  <c r="V143" i="27"/>
  <c r="U143" i="27"/>
  <c r="Q143" i="27"/>
  <c r="O143" i="27"/>
  <c r="L143" i="27"/>
  <c r="W143" i="27" s="1"/>
  <c r="B143" i="27"/>
  <c r="Y142" i="27"/>
  <c r="O142" i="27"/>
  <c r="Q142" i="27" s="1"/>
  <c r="L142" i="27"/>
  <c r="B142" i="27"/>
  <c r="V141" i="27"/>
  <c r="U141" i="27"/>
  <c r="Q141" i="27"/>
  <c r="O141" i="27"/>
  <c r="L141" i="27"/>
  <c r="W141" i="27" s="1"/>
  <c r="B141" i="27"/>
  <c r="U140" i="27"/>
  <c r="O140" i="27"/>
  <c r="Q140" i="27" s="1"/>
  <c r="L140" i="27"/>
  <c r="B140" i="27"/>
  <c r="V139" i="27"/>
  <c r="U139" i="27"/>
  <c r="T139" i="27"/>
  <c r="Q139" i="27"/>
  <c r="S139" i="27" s="1"/>
  <c r="O139" i="27"/>
  <c r="L139" i="27"/>
  <c r="B139" i="27"/>
  <c r="W138" i="27"/>
  <c r="U138" i="27"/>
  <c r="O138" i="27"/>
  <c r="Q138" i="27" s="1"/>
  <c r="S138" i="27" s="1"/>
  <c r="L138" i="27"/>
  <c r="B138" i="27"/>
  <c r="O137" i="27"/>
  <c r="Q137" i="27" s="1"/>
  <c r="L137" i="27"/>
  <c r="B137" i="27"/>
  <c r="O136" i="27"/>
  <c r="Q136" i="27" s="1"/>
  <c r="X136" i="27" s="1"/>
  <c r="L136" i="27"/>
  <c r="B136" i="27"/>
  <c r="Y135" i="27"/>
  <c r="Q135" i="27"/>
  <c r="O135" i="27"/>
  <c r="L135" i="27"/>
  <c r="B135" i="27"/>
  <c r="Y134" i="27"/>
  <c r="O134" i="27"/>
  <c r="Q134" i="27" s="1"/>
  <c r="L134" i="27"/>
  <c r="B134" i="27"/>
  <c r="V133" i="27"/>
  <c r="U133" i="27"/>
  <c r="Q133" i="27"/>
  <c r="S133" i="27" s="1"/>
  <c r="O133" i="27"/>
  <c r="L133" i="27"/>
  <c r="W133" i="27" s="1"/>
  <c r="B133" i="27"/>
  <c r="V132" i="27"/>
  <c r="Y132" i="27" s="1"/>
  <c r="Q132" i="27"/>
  <c r="O132" i="27"/>
  <c r="L132" i="27"/>
  <c r="B132" i="27"/>
  <c r="U131" i="27"/>
  <c r="V131" i="27" s="1"/>
  <c r="O131" i="27"/>
  <c r="Q131" i="27" s="1"/>
  <c r="L131" i="27"/>
  <c r="B131" i="27"/>
  <c r="V130" i="27"/>
  <c r="U130" i="27"/>
  <c r="T130" i="27"/>
  <c r="Q130" i="27"/>
  <c r="S130" i="27" s="1"/>
  <c r="O130" i="27"/>
  <c r="L130" i="27"/>
  <c r="W130" i="27" s="1"/>
  <c r="B130" i="27"/>
  <c r="W129" i="27"/>
  <c r="U129" i="27"/>
  <c r="V129" i="27" s="1"/>
  <c r="S129" i="27"/>
  <c r="O129" i="27"/>
  <c r="Q129" i="27" s="1"/>
  <c r="L129" i="27"/>
  <c r="B129" i="27"/>
  <c r="V128" i="27"/>
  <c r="U128" i="27"/>
  <c r="Q128" i="27"/>
  <c r="S128" i="27" s="1"/>
  <c r="O128" i="27"/>
  <c r="L128" i="27"/>
  <c r="B128" i="27"/>
  <c r="U127" i="27"/>
  <c r="V127" i="27" s="1"/>
  <c r="S127" i="27"/>
  <c r="O127" i="27"/>
  <c r="Q127" i="27" s="1"/>
  <c r="T127" i="27" s="1"/>
  <c r="L127" i="27"/>
  <c r="B127" i="27"/>
  <c r="O126" i="27"/>
  <c r="Q126" i="27" s="1"/>
  <c r="L126" i="27"/>
  <c r="B126" i="27"/>
  <c r="O125" i="27"/>
  <c r="Q125" i="27" s="1"/>
  <c r="L125" i="27"/>
  <c r="B125" i="27"/>
  <c r="V124" i="27"/>
  <c r="U124" i="27"/>
  <c r="W124" i="27" s="1"/>
  <c r="X124" i="27" s="1"/>
  <c r="Q124" i="27"/>
  <c r="S124" i="27" s="1"/>
  <c r="T124" i="27" s="1"/>
  <c r="O124" i="27"/>
  <c r="L124" i="27"/>
  <c r="B124" i="27"/>
  <c r="W123" i="27"/>
  <c r="U123" i="27"/>
  <c r="V123" i="27" s="1"/>
  <c r="O123" i="27"/>
  <c r="Q123" i="27" s="1"/>
  <c r="L123" i="27"/>
  <c r="B123" i="27"/>
  <c r="V122" i="27"/>
  <c r="U122" i="27"/>
  <c r="Q122" i="27"/>
  <c r="O122" i="27"/>
  <c r="L122" i="27"/>
  <c r="B122" i="27"/>
  <c r="V121" i="27"/>
  <c r="Y121" i="27" s="1"/>
  <c r="Q121" i="27"/>
  <c r="X121" i="27" s="1"/>
  <c r="O121" i="27"/>
  <c r="L121" i="27"/>
  <c r="B121" i="27"/>
  <c r="V120" i="27"/>
  <c r="Y120" i="27" s="1"/>
  <c r="Q120" i="27"/>
  <c r="O120" i="27"/>
  <c r="L120" i="27"/>
  <c r="B120" i="27"/>
  <c r="U119" i="27"/>
  <c r="O119" i="27"/>
  <c r="Q119" i="27" s="1"/>
  <c r="L119" i="27"/>
  <c r="B119" i="27"/>
  <c r="V118" i="27"/>
  <c r="O118" i="27"/>
  <c r="Q118" i="27" s="1"/>
  <c r="L118" i="27"/>
  <c r="B118" i="27"/>
  <c r="V117" i="27"/>
  <c r="U117" i="27"/>
  <c r="Q117" i="27"/>
  <c r="O117" i="27"/>
  <c r="L117" i="27"/>
  <c r="B117" i="27"/>
  <c r="V116" i="27"/>
  <c r="Y116" i="27" s="1"/>
  <c r="Q116" i="27"/>
  <c r="X116" i="27" s="1"/>
  <c r="O116" i="27"/>
  <c r="L116" i="27"/>
  <c r="B116" i="27"/>
  <c r="Y115" i="27"/>
  <c r="O115" i="27"/>
  <c r="Q115" i="27" s="1"/>
  <c r="L115" i="27"/>
  <c r="B115" i="27"/>
  <c r="V114" i="27"/>
  <c r="O114" i="27"/>
  <c r="Q114" i="27" s="1"/>
  <c r="L114" i="27"/>
  <c r="B114" i="27"/>
  <c r="V113" i="27"/>
  <c r="U113" i="27"/>
  <c r="Q113" i="27"/>
  <c r="O113" i="27"/>
  <c r="L113" i="27"/>
  <c r="B113" i="27"/>
  <c r="U112" i="27"/>
  <c r="O112" i="27"/>
  <c r="Q112" i="27" s="1"/>
  <c r="L112" i="27"/>
  <c r="B112" i="27"/>
  <c r="V111" i="27"/>
  <c r="U111" i="27"/>
  <c r="W111" i="27" s="1"/>
  <c r="Q111" i="27"/>
  <c r="X111" i="27" s="1"/>
  <c r="O111" i="27"/>
  <c r="L111" i="27"/>
  <c r="B111" i="27"/>
  <c r="Y110" i="27"/>
  <c r="O110" i="27"/>
  <c r="Q110" i="27" s="1"/>
  <c r="L110" i="27"/>
  <c r="B110" i="27"/>
  <c r="V109" i="27"/>
  <c r="O109" i="27"/>
  <c r="Q109" i="27" s="1"/>
  <c r="L109" i="27"/>
  <c r="B109" i="27"/>
  <c r="O108" i="27"/>
  <c r="Q108" i="27" s="1"/>
  <c r="L108" i="27"/>
  <c r="B108" i="27"/>
  <c r="V107" i="27"/>
  <c r="O107" i="27"/>
  <c r="Q107" i="27" s="1"/>
  <c r="L107" i="27"/>
  <c r="B107" i="27"/>
  <c r="V106" i="27"/>
  <c r="U106" i="27"/>
  <c r="Q106" i="27"/>
  <c r="S106" i="27" s="1"/>
  <c r="T106" i="27" s="1"/>
  <c r="O106" i="27"/>
  <c r="L106" i="27"/>
  <c r="B106" i="27"/>
  <c r="V105" i="27"/>
  <c r="Y105" i="27" s="1"/>
  <c r="Q105" i="27"/>
  <c r="O105" i="27"/>
  <c r="L105" i="27"/>
  <c r="B105" i="27"/>
  <c r="V104" i="27"/>
  <c r="Y104" i="27" s="1"/>
  <c r="Q104" i="27"/>
  <c r="X104" i="27" s="1"/>
  <c r="O104" i="27"/>
  <c r="L104" i="27"/>
  <c r="B104" i="27"/>
  <c r="Y103" i="27"/>
  <c r="O103" i="27"/>
  <c r="Q103" i="27" s="1"/>
  <c r="L103" i="27"/>
  <c r="B103" i="27"/>
  <c r="Y102" i="27"/>
  <c r="Q102" i="27"/>
  <c r="O102" i="27"/>
  <c r="L102" i="27"/>
  <c r="Y101" i="27"/>
  <c r="Q101" i="27"/>
  <c r="O101" i="27"/>
  <c r="L101" i="27"/>
  <c r="B101" i="27"/>
  <c r="Y100" i="27"/>
  <c r="O100" i="27"/>
  <c r="Q100" i="27" s="1"/>
  <c r="L100" i="27"/>
  <c r="B100" i="27"/>
  <c r="Y99" i="27"/>
  <c r="Q99" i="27"/>
  <c r="O99" i="27"/>
  <c r="L99" i="27"/>
  <c r="B99" i="27"/>
  <c r="W98" i="27"/>
  <c r="U98" i="27"/>
  <c r="O98" i="27"/>
  <c r="Q98" i="27" s="1"/>
  <c r="L98" i="27"/>
  <c r="B98" i="27"/>
  <c r="V97" i="27"/>
  <c r="U97" i="27"/>
  <c r="W97" i="27" s="1"/>
  <c r="Q97" i="27"/>
  <c r="X97" i="27" s="1"/>
  <c r="O97" i="27"/>
  <c r="L97" i="27"/>
  <c r="B97" i="27"/>
  <c r="Y96" i="27"/>
  <c r="O96" i="27"/>
  <c r="Q96" i="27" s="1"/>
  <c r="L96" i="27"/>
  <c r="U95" i="27"/>
  <c r="W95" i="27" s="1"/>
  <c r="O95" i="27"/>
  <c r="Q95" i="27" s="1"/>
  <c r="L95" i="27"/>
  <c r="B95" i="27"/>
  <c r="Y94" i="27"/>
  <c r="Q94" i="27"/>
  <c r="O94" i="27"/>
  <c r="L94" i="27"/>
  <c r="B94" i="27"/>
  <c r="Y93" i="27"/>
  <c r="O93" i="27"/>
  <c r="Q93" i="27" s="1"/>
  <c r="L93" i="27"/>
  <c r="B93" i="27"/>
  <c r="V92" i="27"/>
  <c r="U92" i="27"/>
  <c r="Q92" i="27"/>
  <c r="O92" i="27"/>
  <c r="L92" i="27"/>
  <c r="W92" i="27" s="1"/>
  <c r="B92" i="27"/>
  <c r="U91" i="27"/>
  <c r="W91" i="27" s="1"/>
  <c r="O91" i="27"/>
  <c r="Q91" i="27" s="1"/>
  <c r="L91" i="27"/>
  <c r="B91" i="27"/>
  <c r="V90" i="27"/>
  <c r="U90" i="27"/>
  <c r="Q90" i="27"/>
  <c r="S90" i="27" s="1"/>
  <c r="T90" i="27" s="1"/>
  <c r="O90" i="27"/>
  <c r="L90" i="27"/>
  <c r="B90" i="27"/>
  <c r="W89" i="27"/>
  <c r="U89" i="27"/>
  <c r="O89" i="27"/>
  <c r="Q89" i="27" s="1"/>
  <c r="L89" i="27"/>
  <c r="B89" i="27"/>
  <c r="V88" i="27"/>
  <c r="U88" i="27"/>
  <c r="Y88" i="27" s="1"/>
  <c r="Q88" i="27"/>
  <c r="O88" i="27"/>
  <c r="L88" i="27"/>
  <c r="W88" i="27" s="1"/>
  <c r="B88" i="27"/>
  <c r="U87" i="27"/>
  <c r="W87" i="27" s="1"/>
  <c r="O87" i="27"/>
  <c r="Q87" i="27" s="1"/>
  <c r="L87" i="27"/>
  <c r="B87" i="27"/>
  <c r="V86" i="27"/>
  <c r="U86" i="27"/>
  <c r="Q86" i="27"/>
  <c r="S86" i="27" s="1"/>
  <c r="T86" i="27" s="1"/>
  <c r="O86" i="27"/>
  <c r="L86" i="27"/>
  <c r="B86" i="27"/>
  <c r="V85" i="27"/>
  <c r="Y85" i="27" s="1"/>
  <c r="Q85" i="27"/>
  <c r="O85" i="27"/>
  <c r="L85" i="27"/>
  <c r="B85" i="27"/>
  <c r="U84" i="27"/>
  <c r="W84" i="27" s="1"/>
  <c r="O84" i="27"/>
  <c r="Q84" i="27" s="1"/>
  <c r="L84" i="27"/>
  <c r="B84" i="27"/>
  <c r="O83" i="27"/>
  <c r="Q83" i="27" s="1"/>
  <c r="L83" i="27"/>
  <c r="B83" i="27"/>
  <c r="V82" i="27"/>
  <c r="U82" i="27"/>
  <c r="Y82" i="27" s="1"/>
  <c r="Q82" i="27"/>
  <c r="O82" i="27"/>
  <c r="L82" i="27"/>
  <c r="W82" i="27" s="1"/>
  <c r="B82" i="27"/>
  <c r="V81" i="27"/>
  <c r="Y81" i="27" s="1"/>
  <c r="Q81" i="27"/>
  <c r="X81" i="27" s="1"/>
  <c r="O81" i="27"/>
  <c r="L81" i="27"/>
  <c r="B81" i="27"/>
  <c r="Y80" i="27"/>
  <c r="O80" i="27"/>
  <c r="Q80" i="27" s="1"/>
  <c r="L80" i="27"/>
  <c r="B80" i="27"/>
  <c r="Y79" i="27"/>
  <c r="Q79" i="27"/>
  <c r="O79" i="27"/>
  <c r="L79" i="27"/>
  <c r="B79" i="27"/>
  <c r="U78" i="27"/>
  <c r="W78" i="27" s="1"/>
  <c r="O78" i="27"/>
  <c r="Q78" i="27" s="1"/>
  <c r="L78" i="27"/>
  <c r="B78" i="27"/>
  <c r="O77" i="27"/>
  <c r="Q77" i="27" s="1"/>
  <c r="L77" i="27"/>
  <c r="B77" i="27"/>
  <c r="Y76" i="27"/>
  <c r="Q76" i="27"/>
  <c r="O76" i="27"/>
  <c r="L76" i="27"/>
  <c r="B76" i="27"/>
  <c r="V75" i="27"/>
  <c r="Y75" i="27" s="1"/>
  <c r="Q75" i="27"/>
  <c r="O75" i="27"/>
  <c r="L75" i="27"/>
  <c r="B75" i="27"/>
  <c r="U74" i="27"/>
  <c r="W74" i="27" s="1"/>
  <c r="O74" i="27"/>
  <c r="Q74" i="27" s="1"/>
  <c r="L74" i="27"/>
  <c r="B74" i="27"/>
  <c r="V73" i="27"/>
  <c r="U73" i="27"/>
  <c r="Q73" i="27"/>
  <c r="O73" i="27"/>
  <c r="L73" i="27"/>
  <c r="B73" i="27"/>
  <c r="V72" i="27"/>
  <c r="Y72" i="27" s="1"/>
  <c r="Q72" i="27"/>
  <c r="X72" i="27" s="1"/>
  <c r="O72" i="27"/>
  <c r="L72" i="27"/>
  <c r="B72" i="27"/>
  <c r="V71" i="27"/>
  <c r="Y71" i="27" s="1"/>
  <c r="Q71" i="27"/>
  <c r="O71" i="27"/>
  <c r="L71" i="27"/>
  <c r="B71" i="27"/>
  <c r="U70" i="27"/>
  <c r="O70" i="27"/>
  <c r="Q70" i="27" s="1"/>
  <c r="L70" i="27"/>
  <c r="B70" i="27"/>
  <c r="Y69" i="27"/>
  <c r="Q69" i="27"/>
  <c r="O69" i="27"/>
  <c r="L69" i="27"/>
  <c r="B69" i="27"/>
  <c r="W68" i="27"/>
  <c r="U68" i="27"/>
  <c r="O68" i="27"/>
  <c r="Q68" i="27" s="1"/>
  <c r="L68" i="27"/>
  <c r="B68" i="27"/>
  <c r="V67" i="27"/>
  <c r="U67" i="27"/>
  <c r="W67" i="27" s="1"/>
  <c r="Q67" i="27"/>
  <c r="O67" i="27"/>
  <c r="L67" i="27"/>
  <c r="B67" i="27"/>
  <c r="V66" i="27"/>
  <c r="Y66" i="27" s="1"/>
  <c r="Q66" i="27"/>
  <c r="X66" i="27" s="1"/>
  <c r="O66" i="27"/>
  <c r="L66" i="27"/>
  <c r="B66" i="27"/>
  <c r="V65" i="27"/>
  <c r="Y65" i="27" s="1"/>
  <c r="Q65" i="27"/>
  <c r="O65" i="27"/>
  <c r="L65" i="27"/>
  <c r="B65" i="27"/>
  <c r="U64" i="27"/>
  <c r="W64" i="27" s="1"/>
  <c r="O64" i="27"/>
  <c r="Q64" i="27" s="1"/>
  <c r="L64" i="27"/>
  <c r="B64" i="27"/>
  <c r="Y63" i="27"/>
  <c r="Q63" i="27"/>
  <c r="O63" i="27"/>
  <c r="L63" i="27"/>
  <c r="B63" i="27"/>
  <c r="U62" i="27"/>
  <c r="W62" i="27" s="1"/>
  <c r="O62" i="27"/>
  <c r="Q62" i="27" s="1"/>
  <c r="L62" i="27"/>
  <c r="B62" i="27"/>
  <c r="V61" i="27"/>
  <c r="U61" i="27"/>
  <c r="Q61" i="27"/>
  <c r="O61" i="27"/>
  <c r="L61" i="27"/>
  <c r="B61" i="27"/>
  <c r="Y60" i="27"/>
  <c r="O60" i="27"/>
  <c r="Q60" i="27" s="1"/>
  <c r="L60" i="27"/>
  <c r="B60" i="27"/>
  <c r="V59" i="27"/>
  <c r="U59" i="27"/>
  <c r="Y59" i="27" s="1"/>
  <c r="Q59" i="27"/>
  <c r="X59" i="27" s="1"/>
  <c r="O59" i="27"/>
  <c r="L59" i="27"/>
  <c r="W59" i="27" s="1"/>
  <c r="B59" i="27"/>
  <c r="U58" i="27"/>
  <c r="O58" i="27"/>
  <c r="Q58" i="27" s="1"/>
  <c r="L58" i="27"/>
  <c r="B58" i="27"/>
  <c r="V57" i="27"/>
  <c r="U57" i="27"/>
  <c r="W57" i="27" s="1"/>
  <c r="X57" i="27" s="1"/>
  <c r="Q57" i="27"/>
  <c r="S57" i="27" s="1"/>
  <c r="T57" i="27" s="1"/>
  <c r="O57" i="27"/>
  <c r="L57" i="27"/>
  <c r="B57" i="27"/>
  <c r="V56" i="27"/>
  <c r="Y56" i="27" s="1"/>
  <c r="Q56" i="27"/>
  <c r="O56" i="27"/>
  <c r="L56" i="27"/>
  <c r="B56" i="27"/>
  <c r="U55" i="27"/>
  <c r="O55" i="27"/>
  <c r="Q55" i="27" s="1"/>
  <c r="L55" i="27"/>
  <c r="B55" i="27"/>
  <c r="Y54" i="27"/>
  <c r="Q54" i="27"/>
  <c r="O54" i="27"/>
  <c r="L54" i="27"/>
  <c r="B54" i="27"/>
  <c r="W53" i="27"/>
  <c r="U53" i="27"/>
  <c r="O53" i="27"/>
  <c r="Q53" i="27" s="1"/>
  <c r="L53" i="27"/>
  <c r="B53" i="27"/>
  <c r="V52" i="27"/>
  <c r="U52" i="27"/>
  <c r="W52" i="27" s="1"/>
  <c r="Q52" i="27"/>
  <c r="O52" i="27"/>
  <c r="L52" i="27"/>
  <c r="B52" i="27"/>
  <c r="U51" i="27"/>
  <c r="W51" i="27" s="1"/>
  <c r="O51" i="27"/>
  <c r="Q51" i="27" s="1"/>
  <c r="L51" i="27"/>
  <c r="B51" i="27"/>
  <c r="V50" i="27"/>
  <c r="U50" i="27"/>
  <c r="Y50" i="27" s="1"/>
  <c r="Q50" i="27"/>
  <c r="S50" i="27" s="1"/>
  <c r="T50" i="27" s="1"/>
  <c r="O50" i="27"/>
  <c r="L50" i="27"/>
  <c r="W50" i="27" s="1"/>
  <c r="X50" i="27" s="1"/>
  <c r="B50" i="27"/>
  <c r="V49" i="27"/>
  <c r="Y49" i="27" s="1"/>
  <c r="Q49" i="27"/>
  <c r="O49" i="27"/>
  <c r="L49" i="27"/>
  <c r="B49" i="27"/>
  <c r="U48" i="27"/>
  <c r="W48" i="27" s="1"/>
  <c r="O48" i="27"/>
  <c r="Q48" i="27" s="1"/>
  <c r="L48" i="27"/>
  <c r="B48" i="27"/>
  <c r="Y47" i="27"/>
  <c r="Q47" i="27"/>
  <c r="O47" i="27"/>
  <c r="L47" i="27"/>
  <c r="B47" i="27"/>
  <c r="V46" i="27"/>
  <c r="Y46" i="27" s="1"/>
  <c r="Q46" i="27"/>
  <c r="X46" i="27" s="1"/>
  <c r="O46" i="27"/>
  <c r="L46" i="27"/>
  <c r="B46" i="27"/>
  <c r="W45" i="27"/>
  <c r="U45" i="27"/>
  <c r="O45" i="27"/>
  <c r="Q45" i="27" s="1"/>
  <c r="S45" i="27" s="1"/>
  <c r="L45" i="27"/>
  <c r="B45" i="27"/>
  <c r="V44" i="27"/>
  <c r="U44" i="27"/>
  <c r="W44" i="27" s="1"/>
  <c r="Q44" i="27"/>
  <c r="O44" i="27"/>
  <c r="L44" i="27"/>
  <c r="B44" i="27"/>
  <c r="W43" i="27"/>
  <c r="U43" i="27"/>
  <c r="V43" i="27" s="1"/>
  <c r="S43" i="27"/>
  <c r="O43" i="27"/>
  <c r="Q43" i="27" s="1"/>
  <c r="L43" i="27"/>
  <c r="B43" i="27"/>
  <c r="Y42" i="27"/>
  <c r="Q42" i="27"/>
  <c r="O42" i="27"/>
  <c r="L42" i="27"/>
  <c r="B42" i="27"/>
  <c r="W41" i="27"/>
  <c r="U41" i="27"/>
  <c r="V41" i="27" s="1"/>
  <c r="S41" i="27"/>
  <c r="O41" i="27"/>
  <c r="Q41" i="27" s="1"/>
  <c r="L41" i="27"/>
  <c r="B41" i="27"/>
  <c r="X40" i="27"/>
  <c r="S40" i="27"/>
  <c r="O40" i="27"/>
  <c r="Q40" i="27" s="1"/>
  <c r="L40" i="27"/>
  <c r="B40" i="27"/>
  <c r="V39" i="27"/>
  <c r="U39" i="27"/>
  <c r="Q39" i="27"/>
  <c r="S39" i="27" s="1"/>
  <c r="O39" i="27"/>
  <c r="L39" i="27"/>
  <c r="W39" i="27" s="1"/>
  <c r="B39" i="27"/>
  <c r="Y38" i="27"/>
  <c r="O38" i="27"/>
  <c r="Q38" i="27" s="1"/>
  <c r="L38" i="27"/>
  <c r="B38" i="27"/>
  <c r="V37" i="27"/>
  <c r="U37" i="27"/>
  <c r="Q37" i="27"/>
  <c r="S37" i="27" s="1"/>
  <c r="O37" i="27"/>
  <c r="L37" i="27"/>
  <c r="W37" i="27" s="1"/>
  <c r="B37" i="27"/>
  <c r="Y36" i="27"/>
  <c r="O36" i="27"/>
  <c r="Q36" i="27" s="1"/>
  <c r="L36" i="27"/>
  <c r="B36" i="27"/>
  <c r="Y35" i="27"/>
  <c r="Q35" i="27"/>
  <c r="O35" i="27"/>
  <c r="L35" i="27"/>
  <c r="B35" i="27"/>
  <c r="W34" i="27"/>
  <c r="U34" i="27"/>
  <c r="V34" i="27" s="1"/>
  <c r="S34" i="27"/>
  <c r="O34" i="27"/>
  <c r="Q34" i="27" s="1"/>
  <c r="L34" i="27"/>
  <c r="B34" i="27"/>
  <c r="V33" i="27"/>
  <c r="U33" i="27"/>
  <c r="Q33" i="27"/>
  <c r="S33" i="27" s="1"/>
  <c r="O33" i="27"/>
  <c r="L33" i="27"/>
  <c r="W33" i="27" s="1"/>
  <c r="B33" i="27"/>
  <c r="U32" i="27"/>
  <c r="V32" i="27" s="1"/>
  <c r="O32" i="27"/>
  <c r="Q32" i="27" s="1"/>
  <c r="L32" i="27"/>
  <c r="B32" i="27"/>
  <c r="V31" i="27"/>
  <c r="U31" i="27"/>
  <c r="O31" i="27"/>
  <c r="Q31" i="27" s="1"/>
  <c r="L31" i="27"/>
  <c r="B31" i="27"/>
  <c r="Y30" i="27"/>
  <c r="Q30" i="27"/>
  <c r="O30" i="27"/>
  <c r="L30" i="27"/>
  <c r="B30" i="27"/>
  <c r="V29" i="27"/>
  <c r="U29" i="27"/>
  <c r="Q29" i="27"/>
  <c r="O29" i="27"/>
  <c r="L29" i="27"/>
  <c r="B29" i="27"/>
  <c r="W28" i="27"/>
  <c r="U28" i="27"/>
  <c r="O28" i="27"/>
  <c r="Q28" i="27" s="1"/>
  <c r="L28" i="27"/>
  <c r="B28" i="27"/>
  <c r="V27" i="27"/>
  <c r="O27" i="27"/>
  <c r="Q27" i="27" s="1"/>
  <c r="L27" i="27"/>
  <c r="B27" i="27"/>
  <c r="V26" i="27"/>
  <c r="U26" i="27"/>
  <c r="Q26" i="27"/>
  <c r="S26" i="27" s="1"/>
  <c r="T26" i="27" s="1"/>
  <c r="O26" i="27"/>
  <c r="L26" i="27"/>
  <c r="B26" i="27"/>
  <c r="V25" i="27"/>
  <c r="Y25" i="27" s="1"/>
  <c r="Q25" i="27"/>
  <c r="O25" i="27"/>
  <c r="L25" i="27"/>
  <c r="B25" i="27"/>
  <c r="U24" i="27"/>
  <c r="W24" i="27" s="1"/>
  <c r="O24" i="27"/>
  <c r="Q24" i="27" s="1"/>
  <c r="L24" i="27"/>
  <c r="B24" i="27"/>
  <c r="V23" i="27"/>
  <c r="U23" i="27"/>
  <c r="Q23" i="27"/>
  <c r="S23" i="27" s="1"/>
  <c r="T23" i="27" s="1"/>
  <c r="O23" i="27"/>
  <c r="L23" i="27"/>
  <c r="B23" i="27"/>
  <c r="Y22" i="27"/>
  <c r="O22" i="27"/>
  <c r="Q22" i="27" s="1"/>
  <c r="L22" i="27"/>
  <c r="B22" i="27"/>
  <c r="O21" i="27"/>
  <c r="Q21" i="27" s="1"/>
  <c r="L21" i="27"/>
  <c r="B21" i="27"/>
  <c r="V20" i="27"/>
  <c r="U20" i="27"/>
  <c r="Y20" i="27" s="1"/>
  <c r="Q20" i="27"/>
  <c r="O20" i="27"/>
  <c r="L20" i="27"/>
  <c r="W20" i="27" s="1"/>
  <c r="B20" i="27"/>
  <c r="U19" i="27"/>
  <c r="W19" i="27" s="1"/>
  <c r="O19" i="27"/>
  <c r="Q19" i="27" s="1"/>
  <c r="L19" i="27"/>
  <c r="B19" i="27"/>
  <c r="V18" i="27"/>
  <c r="U18" i="27"/>
  <c r="Q18" i="27"/>
  <c r="S18" i="27" s="1"/>
  <c r="T18" i="27" s="1"/>
  <c r="O18" i="27"/>
  <c r="L18" i="27"/>
  <c r="B18" i="27"/>
  <c r="W17" i="27"/>
  <c r="U17" i="27"/>
  <c r="O17" i="27"/>
  <c r="Q17" i="27" s="1"/>
  <c r="L17" i="27"/>
  <c r="B17" i="27"/>
  <c r="V16" i="27"/>
  <c r="O16" i="27"/>
  <c r="Q16" i="27" s="1"/>
  <c r="L16" i="27"/>
  <c r="B16" i="27"/>
  <c r="V15" i="27"/>
  <c r="U15" i="27"/>
  <c r="Q15" i="27"/>
  <c r="S15" i="27" s="1"/>
  <c r="T15" i="27" s="1"/>
  <c r="O15" i="27"/>
  <c r="L15" i="27"/>
  <c r="B15" i="27"/>
  <c r="V14" i="27"/>
  <c r="Y14" i="27" s="1"/>
  <c r="Q14" i="27"/>
  <c r="O14" i="27"/>
  <c r="L14" i="27"/>
  <c r="B14" i="27"/>
  <c r="Y13" i="27"/>
  <c r="O13" i="27"/>
  <c r="Q13" i="27" s="1"/>
  <c r="L13" i="27"/>
  <c r="B13" i="27"/>
  <c r="Y12" i="27"/>
  <c r="Q12" i="27"/>
  <c r="O12" i="27"/>
  <c r="L12" i="27"/>
  <c r="B12" i="27"/>
  <c r="Y11" i="27"/>
  <c r="O11" i="27"/>
  <c r="Q11" i="27" s="1"/>
  <c r="L11" i="27"/>
  <c r="B11" i="27"/>
  <c r="O10" i="27"/>
  <c r="Q10" i="27" s="1"/>
  <c r="L10" i="27"/>
  <c r="B10" i="27"/>
  <c r="Y9" i="27"/>
  <c r="Q9" i="27"/>
  <c r="O9" i="27"/>
  <c r="L9" i="27"/>
  <c r="B9" i="27"/>
  <c r="W8" i="27"/>
  <c r="U8" i="27"/>
  <c r="O8" i="27"/>
  <c r="Q8" i="27" s="1"/>
  <c r="L8" i="27"/>
  <c r="B8" i="27"/>
  <c r="V7" i="27"/>
  <c r="U7" i="27"/>
  <c r="W7" i="27" s="1"/>
  <c r="Q7" i="27"/>
  <c r="O7" i="27"/>
  <c r="L7" i="27"/>
  <c r="B7" i="27"/>
  <c r="U6" i="27"/>
  <c r="W6" i="27" s="1"/>
  <c r="O6" i="27"/>
  <c r="Q6" i="27" s="1"/>
  <c r="L6" i="27"/>
  <c r="B6" i="27"/>
  <c r="Y5" i="27"/>
  <c r="Q5" i="27"/>
  <c r="O5" i="27"/>
  <c r="L5" i="27"/>
  <c r="B5" i="27"/>
  <c r="Y4" i="27"/>
  <c r="O4" i="27"/>
  <c r="Q4" i="27" s="1"/>
  <c r="L4" i="27"/>
  <c r="B4" i="27"/>
  <c r="V3" i="27"/>
  <c r="U3" i="27"/>
  <c r="Q3" i="27"/>
  <c r="O3" i="27"/>
  <c r="L3" i="27"/>
  <c r="W3" i="27" s="1"/>
  <c r="B3" i="27"/>
  <c r="R205" i="26"/>
  <c r="S205" i="26" s="1"/>
  <c r="R204" i="26"/>
  <c r="M204" i="26"/>
  <c r="K204" i="26"/>
  <c r="H204" i="26"/>
  <c r="Q203" i="26"/>
  <c r="T203" i="26" s="1"/>
  <c r="L203" i="26"/>
  <c r="J203" i="26"/>
  <c r="F203" i="26"/>
  <c r="R202" i="26"/>
  <c r="S202" i="26" s="1"/>
  <c r="Q202" i="26"/>
  <c r="P202" i="26"/>
  <c r="N202" i="26"/>
  <c r="O202" i="26" s="1"/>
  <c r="L202" i="26"/>
  <c r="J202" i="26"/>
  <c r="F202" i="26"/>
  <c r="Q201" i="26"/>
  <c r="T201" i="26" s="1"/>
  <c r="P201" i="26"/>
  <c r="R201" i="26" s="1"/>
  <c r="J201" i="26"/>
  <c r="L201" i="26" s="1"/>
  <c r="I201" i="26"/>
  <c r="F201" i="26"/>
  <c r="Q200" i="26"/>
  <c r="T200" i="26" s="1"/>
  <c r="N200" i="26"/>
  <c r="I200" i="26"/>
  <c r="J200" i="26" s="1"/>
  <c r="L200" i="26" s="1"/>
  <c r="F200" i="26"/>
  <c r="Q199" i="26"/>
  <c r="L199" i="26"/>
  <c r="J199" i="26"/>
  <c r="F199" i="26"/>
  <c r="Q198" i="26"/>
  <c r="N198" i="26"/>
  <c r="J198" i="26"/>
  <c r="L198" i="26" s="1"/>
  <c r="F198" i="26"/>
  <c r="Q197" i="26"/>
  <c r="T197" i="26" s="1"/>
  <c r="L197" i="26"/>
  <c r="I197" i="26"/>
  <c r="J197" i="26" s="1"/>
  <c r="F197" i="26"/>
  <c r="R196" i="26"/>
  <c r="P196" i="26"/>
  <c r="L196" i="26"/>
  <c r="J196" i="26"/>
  <c r="F196" i="26"/>
  <c r="Q195" i="26"/>
  <c r="T195" i="26" s="1"/>
  <c r="N195" i="26"/>
  <c r="I195" i="26"/>
  <c r="J195" i="26" s="1"/>
  <c r="L195" i="26" s="1"/>
  <c r="F195" i="26"/>
  <c r="Q194" i="26"/>
  <c r="T194" i="26" s="1"/>
  <c r="P194" i="26"/>
  <c r="N194" i="26"/>
  <c r="J194" i="26"/>
  <c r="L194" i="26" s="1"/>
  <c r="I194" i="26"/>
  <c r="F194" i="26"/>
  <c r="R194" i="26" s="1"/>
  <c r="S193" i="26"/>
  <c r="Q193" i="26"/>
  <c r="T193" i="26" s="1"/>
  <c r="J193" i="26"/>
  <c r="L193" i="26" s="1"/>
  <c r="F193" i="26"/>
  <c r="R192" i="26"/>
  <c r="Q192" i="26"/>
  <c r="T192" i="26" s="1"/>
  <c r="P192" i="26"/>
  <c r="N192" i="26"/>
  <c r="J192" i="26"/>
  <c r="L192" i="26" s="1"/>
  <c r="F192" i="26"/>
  <c r="Q191" i="26"/>
  <c r="T191" i="26" s="1"/>
  <c r="L191" i="26"/>
  <c r="I191" i="26"/>
  <c r="J191" i="26" s="1"/>
  <c r="F191" i="26"/>
  <c r="P190" i="26"/>
  <c r="L190" i="26"/>
  <c r="J190" i="26"/>
  <c r="F190" i="26"/>
  <c r="P189" i="26"/>
  <c r="N189" i="26"/>
  <c r="O189" i="26" s="1"/>
  <c r="J189" i="26"/>
  <c r="L189" i="26" s="1"/>
  <c r="F189" i="26"/>
  <c r="Q188" i="26"/>
  <c r="J188" i="26"/>
  <c r="L188" i="26" s="1"/>
  <c r="F188" i="26"/>
  <c r="Q187" i="26"/>
  <c r="P187" i="26"/>
  <c r="O187" i="26"/>
  <c r="L187" i="26"/>
  <c r="N187" i="26" s="1"/>
  <c r="I187" i="26"/>
  <c r="J187" i="26" s="1"/>
  <c r="F187" i="26"/>
  <c r="R187" i="26" s="1"/>
  <c r="Q186" i="26"/>
  <c r="J186" i="26"/>
  <c r="L186" i="26" s="1"/>
  <c r="I186" i="26"/>
  <c r="F186" i="26"/>
  <c r="P185" i="26"/>
  <c r="N185" i="26"/>
  <c r="J185" i="26"/>
  <c r="L185" i="26" s="1"/>
  <c r="F185" i="26"/>
  <c r="P184" i="26"/>
  <c r="L184" i="26"/>
  <c r="J184" i="26"/>
  <c r="F184" i="26"/>
  <c r="Q183" i="26"/>
  <c r="T183" i="26" s="1"/>
  <c r="I183" i="26"/>
  <c r="J183" i="26" s="1"/>
  <c r="L183" i="26" s="1"/>
  <c r="F183" i="26"/>
  <c r="Q182" i="26"/>
  <c r="T182" i="26" s="1"/>
  <c r="L182" i="26"/>
  <c r="I182" i="26"/>
  <c r="J182" i="26" s="1"/>
  <c r="F182" i="26"/>
  <c r="R181" i="26"/>
  <c r="P181" i="26"/>
  <c r="Q181" i="26" s="1"/>
  <c r="J181" i="26"/>
  <c r="L181" i="26" s="1"/>
  <c r="I181" i="26"/>
  <c r="F181" i="26"/>
  <c r="R180" i="26"/>
  <c r="S180" i="26" s="1"/>
  <c r="Q180" i="26"/>
  <c r="P180" i="26"/>
  <c r="N180" i="26"/>
  <c r="O180" i="26" s="1"/>
  <c r="L180" i="26"/>
  <c r="J180" i="26"/>
  <c r="F180" i="26"/>
  <c r="N179" i="26"/>
  <c r="I179" i="26"/>
  <c r="J179" i="26" s="1"/>
  <c r="L179" i="26" s="1"/>
  <c r="F179" i="26"/>
  <c r="Q178" i="26"/>
  <c r="P178" i="26"/>
  <c r="L178" i="26"/>
  <c r="J178" i="26"/>
  <c r="F178" i="26"/>
  <c r="R178" i="26" s="1"/>
  <c r="P177" i="26"/>
  <c r="L177" i="26"/>
  <c r="J177" i="26"/>
  <c r="F177" i="26"/>
  <c r="R176" i="26"/>
  <c r="Q176" i="26"/>
  <c r="P176" i="26"/>
  <c r="T176" i="26" s="1"/>
  <c r="N176" i="26"/>
  <c r="L176" i="26"/>
  <c r="S176" i="26" s="1"/>
  <c r="J176" i="26"/>
  <c r="F176" i="26"/>
  <c r="Q175" i="26"/>
  <c r="P175" i="26"/>
  <c r="J175" i="26"/>
  <c r="L175" i="26" s="1"/>
  <c r="F175" i="26"/>
  <c r="S174" i="26"/>
  <c r="L174" i="26"/>
  <c r="J174" i="26"/>
  <c r="I174" i="26"/>
  <c r="F174" i="26"/>
  <c r="Q173" i="26"/>
  <c r="P173" i="26"/>
  <c r="J173" i="26"/>
  <c r="L173" i="26" s="1"/>
  <c r="F173" i="26"/>
  <c r="S172" i="26"/>
  <c r="L172" i="26"/>
  <c r="J172" i="26"/>
  <c r="I172" i="26"/>
  <c r="F172" i="26"/>
  <c r="I171" i="26"/>
  <c r="J171" i="26" s="1"/>
  <c r="L171" i="26" s="1"/>
  <c r="F171" i="26"/>
  <c r="S170" i="26"/>
  <c r="Q170" i="26"/>
  <c r="P170" i="26"/>
  <c r="L170" i="26"/>
  <c r="I170" i="26"/>
  <c r="J170" i="26" s="1"/>
  <c r="F170" i="26"/>
  <c r="R170" i="26" s="1"/>
  <c r="P169" i="26"/>
  <c r="L169" i="26"/>
  <c r="J169" i="26"/>
  <c r="F169" i="26"/>
  <c r="Q168" i="26"/>
  <c r="T168" i="26" s="1"/>
  <c r="N168" i="26"/>
  <c r="I168" i="26"/>
  <c r="J168" i="26" s="1"/>
  <c r="L168" i="26" s="1"/>
  <c r="F168" i="26"/>
  <c r="Q167" i="26"/>
  <c r="P167" i="26"/>
  <c r="R167" i="26" s="1"/>
  <c r="N167" i="26"/>
  <c r="J167" i="26"/>
  <c r="L167" i="26" s="1"/>
  <c r="F167" i="26"/>
  <c r="Q166" i="26"/>
  <c r="T166" i="26" s="1"/>
  <c r="L166" i="26"/>
  <c r="J166" i="26"/>
  <c r="F166" i="26"/>
  <c r="P165" i="26"/>
  <c r="L165" i="26"/>
  <c r="J165" i="26"/>
  <c r="F165" i="26"/>
  <c r="R164" i="26"/>
  <c r="Q164" i="26"/>
  <c r="P164" i="26"/>
  <c r="N164" i="26"/>
  <c r="L164" i="26"/>
  <c r="S164" i="26" s="1"/>
  <c r="J164" i="26"/>
  <c r="F164" i="26"/>
  <c r="Q163" i="26"/>
  <c r="P163" i="26"/>
  <c r="J163" i="26"/>
  <c r="L163" i="26" s="1"/>
  <c r="F163" i="26"/>
  <c r="S162" i="26"/>
  <c r="L162" i="26"/>
  <c r="J162" i="26"/>
  <c r="F162" i="26"/>
  <c r="P161" i="26"/>
  <c r="N161" i="26"/>
  <c r="J161" i="26"/>
  <c r="L161" i="26" s="1"/>
  <c r="F161" i="26"/>
  <c r="Q160" i="26"/>
  <c r="T160" i="26"/>
  <c r="J160" i="26"/>
  <c r="L160" i="26" s="1"/>
  <c r="F160" i="26"/>
  <c r="Q159" i="26"/>
  <c r="P159" i="26"/>
  <c r="L159" i="26"/>
  <c r="N159" i="26" s="1"/>
  <c r="J159" i="26"/>
  <c r="F159" i="26"/>
  <c r="R159" i="26" s="1"/>
  <c r="S158" i="26"/>
  <c r="Q158" i="26"/>
  <c r="O158" i="26"/>
  <c r="J158" i="26"/>
  <c r="L158" i="26" s="1"/>
  <c r="N158" i="26" s="1"/>
  <c r="F158" i="26"/>
  <c r="T157" i="26"/>
  <c r="Q157" i="26"/>
  <c r="P157" i="26"/>
  <c r="R157" i="26" s="1"/>
  <c r="J157" i="26"/>
  <c r="L157" i="26" s="1"/>
  <c r="F157" i="26"/>
  <c r="R156" i="26"/>
  <c r="P156" i="26"/>
  <c r="Q156" i="26" s="1"/>
  <c r="J156" i="26"/>
  <c r="L156" i="26" s="1"/>
  <c r="F156" i="26"/>
  <c r="Q155" i="26"/>
  <c r="J155" i="26"/>
  <c r="L155" i="26" s="1"/>
  <c r="I155" i="26"/>
  <c r="F155" i="26"/>
  <c r="J154" i="26"/>
  <c r="L154" i="26" s="1"/>
  <c r="F154" i="26"/>
  <c r="Q153" i="26"/>
  <c r="T153" i="26" s="1"/>
  <c r="L153" i="26"/>
  <c r="J153" i="26"/>
  <c r="F153" i="26"/>
  <c r="Q152" i="26"/>
  <c r="P152" i="26"/>
  <c r="O152" i="26"/>
  <c r="L152" i="26"/>
  <c r="N152" i="26" s="1"/>
  <c r="J152" i="26"/>
  <c r="F152" i="26"/>
  <c r="Q151" i="26"/>
  <c r="P151" i="26"/>
  <c r="L151" i="26"/>
  <c r="N151" i="26" s="1"/>
  <c r="I151" i="26"/>
  <c r="J151" i="26" s="1"/>
  <c r="F151" i="26"/>
  <c r="R151" i="26" s="1"/>
  <c r="Q150" i="26"/>
  <c r="T150" i="26" s="1"/>
  <c r="L150" i="26"/>
  <c r="J150" i="26"/>
  <c r="F150" i="26"/>
  <c r="Q149" i="26"/>
  <c r="P149" i="26"/>
  <c r="T149" i="26" s="1"/>
  <c r="L149" i="26"/>
  <c r="J149" i="26"/>
  <c r="F149" i="26"/>
  <c r="R149" i="26" s="1"/>
  <c r="S149" i="26" s="1"/>
  <c r="J148" i="26"/>
  <c r="L148" i="26" s="1"/>
  <c r="F148" i="26"/>
  <c r="P147" i="26"/>
  <c r="J147" i="26"/>
  <c r="L147" i="26" s="1"/>
  <c r="I147" i="26"/>
  <c r="F147" i="26"/>
  <c r="Q146" i="26"/>
  <c r="P146" i="26"/>
  <c r="O146" i="26"/>
  <c r="L146" i="26"/>
  <c r="N146" i="26" s="1"/>
  <c r="J146" i="26"/>
  <c r="F146" i="26"/>
  <c r="Q145" i="26"/>
  <c r="P145" i="26"/>
  <c r="L145" i="26"/>
  <c r="N145" i="26" s="1"/>
  <c r="J145" i="26"/>
  <c r="F145" i="26"/>
  <c r="R145" i="26" s="1"/>
  <c r="Q144" i="26"/>
  <c r="P144" i="26"/>
  <c r="O144" i="26"/>
  <c r="L144" i="26"/>
  <c r="N144" i="26" s="1"/>
  <c r="J144" i="26"/>
  <c r="F144" i="26"/>
  <c r="Q143" i="26"/>
  <c r="P143" i="26"/>
  <c r="L143" i="26"/>
  <c r="J143" i="26"/>
  <c r="F143" i="26"/>
  <c r="R143" i="26" s="1"/>
  <c r="S143" i="26" s="1"/>
  <c r="J142" i="26"/>
  <c r="L142" i="26" s="1"/>
  <c r="I142" i="26"/>
  <c r="F142" i="26"/>
  <c r="S141" i="26"/>
  <c r="J141" i="26"/>
  <c r="L141" i="26" s="1"/>
  <c r="F141" i="26"/>
  <c r="Q140" i="26"/>
  <c r="T140" i="26" s="1"/>
  <c r="L140" i="26"/>
  <c r="J140" i="26"/>
  <c r="F140" i="26"/>
  <c r="J139" i="26"/>
  <c r="L139" i="26" s="1"/>
  <c r="F139" i="26"/>
  <c r="P138" i="26"/>
  <c r="N138" i="26"/>
  <c r="J138" i="26"/>
  <c r="L138" i="26" s="1"/>
  <c r="F138" i="26"/>
  <c r="Q137" i="26"/>
  <c r="T137" i="26" s="1"/>
  <c r="L137" i="26"/>
  <c r="I137" i="26"/>
  <c r="J137" i="26" s="1"/>
  <c r="F137" i="26"/>
  <c r="P136" i="26"/>
  <c r="N136" i="26"/>
  <c r="J136" i="26"/>
  <c r="L136" i="26" s="1"/>
  <c r="F136" i="26"/>
  <c r="Q135" i="26"/>
  <c r="T135" i="26" s="1"/>
  <c r="L135" i="26"/>
  <c r="I135" i="26"/>
  <c r="J135" i="26" s="1"/>
  <c r="F135" i="26"/>
  <c r="R134" i="26"/>
  <c r="P134" i="26"/>
  <c r="Q134" i="26" s="1"/>
  <c r="L134" i="26"/>
  <c r="J134" i="26"/>
  <c r="F134" i="26"/>
  <c r="P133" i="26"/>
  <c r="N133" i="26"/>
  <c r="J133" i="26"/>
  <c r="L133" i="26" s="1"/>
  <c r="F133" i="26"/>
  <c r="R133" i="26" s="1"/>
  <c r="J132" i="26"/>
  <c r="L132" i="26" s="1"/>
  <c r="I132" i="26"/>
  <c r="F132" i="26"/>
  <c r="Q131" i="26"/>
  <c r="T131" i="26" s="1"/>
  <c r="N131" i="26"/>
  <c r="L131" i="26"/>
  <c r="J131" i="26"/>
  <c r="F131" i="26"/>
  <c r="J130" i="26"/>
  <c r="L130" i="26" s="1"/>
  <c r="S130" i="26" s="1"/>
  <c r="I130" i="26"/>
  <c r="F130" i="26"/>
  <c r="R129" i="26"/>
  <c r="Q129" i="26"/>
  <c r="P129" i="26"/>
  <c r="N129" i="26"/>
  <c r="L129" i="26"/>
  <c r="S129" i="26" s="1"/>
  <c r="I129" i="26"/>
  <c r="J129" i="26" s="1"/>
  <c r="F129" i="26"/>
  <c r="P128" i="26"/>
  <c r="L128" i="26"/>
  <c r="J128" i="26"/>
  <c r="F128" i="26"/>
  <c r="P127" i="26"/>
  <c r="O127" i="26"/>
  <c r="N127" i="26"/>
  <c r="J127" i="26"/>
  <c r="L127" i="26" s="1"/>
  <c r="F127" i="26"/>
  <c r="P126" i="26"/>
  <c r="Q126" i="26" s="1"/>
  <c r="L126" i="26"/>
  <c r="J126" i="26"/>
  <c r="F126" i="26"/>
  <c r="P125" i="26"/>
  <c r="I125" i="26"/>
  <c r="J125" i="26" s="1"/>
  <c r="L125" i="26" s="1"/>
  <c r="F125" i="26"/>
  <c r="Q124" i="26"/>
  <c r="P124" i="26"/>
  <c r="L124" i="26"/>
  <c r="N124" i="26" s="1"/>
  <c r="I124" i="26"/>
  <c r="J124" i="26" s="1"/>
  <c r="F124" i="26"/>
  <c r="R124" i="26" s="1"/>
  <c r="Q123" i="26"/>
  <c r="P123" i="26"/>
  <c r="L123" i="26"/>
  <c r="J123" i="26"/>
  <c r="F123" i="26"/>
  <c r="Q122" i="26"/>
  <c r="T122" i="26" s="1"/>
  <c r="N122" i="26"/>
  <c r="L122" i="26"/>
  <c r="J122" i="26"/>
  <c r="F122" i="26"/>
  <c r="Q121" i="26"/>
  <c r="P121" i="26"/>
  <c r="J121" i="26"/>
  <c r="L121" i="26" s="1"/>
  <c r="F121" i="26"/>
  <c r="Q120" i="26"/>
  <c r="P120" i="26"/>
  <c r="L120" i="26"/>
  <c r="J120" i="26"/>
  <c r="F120" i="26"/>
  <c r="R120" i="26" s="1"/>
  <c r="T119" i="26"/>
  <c r="S119" i="26"/>
  <c r="Q119" i="26"/>
  <c r="J119" i="26"/>
  <c r="L119" i="26" s="1"/>
  <c r="I119" i="26"/>
  <c r="F119" i="26"/>
  <c r="R118" i="26"/>
  <c r="S118" i="26" s="1"/>
  <c r="Q118" i="26"/>
  <c r="P118" i="26"/>
  <c r="N118" i="26"/>
  <c r="O118" i="26" s="1"/>
  <c r="I118" i="26"/>
  <c r="J118" i="26" s="1"/>
  <c r="L118" i="26" s="1"/>
  <c r="F118" i="26"/>
  <c r="Q117" i="26"/>
  <c r="T117" i="26" s="1"/>
  <c r="P117" i="26"/>
  <c r="R117" i="26" s="1"/>
  <c r="N117" i="26"/>
  <c r="J117" i="26"/>
  <c r="L117" i="26" s="1"/>
  <c r="F117" i="26"/>
  <c r="Q116" i="26"/>
  <c r="T116" i="26" s="1"/>
  <c r="I116" i="26"/>
  <c r="J116" i="26" s="1"/>
  <c r="L116" i="26" s="1"/>
  <c r="F116" i="26"/>
  <c r="R115" i="26"/>
  <c r="P115" i="26"/>
  <c r="J115" i="26"/>
  <c r="L115" i="26" s="1"/>
  <c r="I115" i="26"/>
  <c r="F115" i="26"/>
  <c r="S114" i="26"/>
  <c r="Q114" i="26"/>
  <c r="T114" i="26" s="1"/>
  <c r="N114" i="26"/>
  <c r="J114" i="26"/>
  <c r="L114" i="26" s="1"/>
  <c r="F114" i="26"/>
  <c r="Q113" i="26"/>
  <c r="P113" i="26"/>
  <c r="L113" i="26"/>
  <c r="J113" i="26"/>
  <c r="F113" i="26"/>
  <c r="R112" i="26"/>
  <c r="Q112" i="26"/>
  <c r="N112" i="26"/>
  <c r="L112" i="26"/>
  <c r="J112" i="26"/>
  <c r="F112" i="26"/>
  <c r="Q111" i="26"/>
  <c r="P111" i="26"/>
  <c r="R111" i="26" s="1"/>
  <c r="J111" i="26"/>
  <c r="L111" i="26" s="1"/>
  <c r="I111" i="26"/>
  <c r="F111" i="26"/>
  <c r="P110" i="26"/>
  <c r="O110" i="26"/>
  <c r="N110" i="26"/>
  <c r="J110" i="26"/>
  <c r="L110" i="26" s="1"/>
  <c r="F110" i="26"/>
  <c r="Q109" i="26"/>
  <c r="T109" i="26" s="1"/>
  <c r="L109" i="26"/>
  <c r="J109" i="26"/>
  <c r="F109" i="26"/>
  <c r="R108" i="26"/>
  <c r="Q108" i="26"/>
  <c r="P108" i="26"/>
  <c r="N108" i="26"/>
  <c r="L108" i="26"/>
  <c r="S108" i="26" s="1"/>
  <c r="J108" i="26"/>
  <c r="F108" i="26"/>
  <c r="Q107" i="26"/>
  <c r="T107" i="26" s="1"/>
  <c r="N107" i="26"/>
  <c r="J107" i="26"/>
  <c r="L107" i="26" s="1"/>
  <c r="O107" i="26" s="1"/>
  <c r="F107" i="26"/>
  <c r="R106" i="26"/>
  <c r="Q106" i="26"/>
  <c r="P106" i="26"/>
  <c r="L106" i="26"/>
  <c r="J106" i="26"/>
  <c r="I106" i="26"/>
  <c r="F106" i="26"/>
  <c r="P105" i="26"/>
  <c r="L105" i="26"/>
  <c r="N105" i="26" s="1"/>
  <c r="I105" i="26"/>
  <c r="J105" i="26" s="1"/>
  <c r="F105" i="26"/>
  <c r="R104" i="26"/>
  <c r="Q104" i="26"/>
  <c r="I104" i="26"/>
  <c r="J104" i="26" s="1"/>
  <c r="L104" i="26" s="1"/>
  <c r="F104" i="26"/>
  <c r="L103" i="26"/>
  <c r="I103" i="26"/>
  <c r="J103" i="26" s="1"/>
  <c r="F103" i="26"/>
  <c r="Q102" i="26"/>
  <c r="T102" i="26" s="1"/>
  <c r="I102" i="26"/>
  <c r="J102" i="26" s="1"/>
  <c r="L102" i="26" s="1"/>
  <c r="F102" i="26"/>
  <c r="R101" i="26"/>
  <c r="P101" i="26"/>
  <c r="Q101" i="26" s="1"/>
  <c r="J101" i="26"/>
  <c r="L101" i="26" s="1"/>
  <c r="F101" i="26"/>
  <c r="R100" i="26"/>
  <c r="Q100" i="26"/>
  <c r="T100" i="26" s="1"/>
  <c r="P100" i="26"/>
  <c r="J100" i="26"/>
  <c r="L100" i="26" s="1"/>
  <c r="F100" i="26"/>
  <c r="Q99" i="26"/>
  <c r="T99" i="26" s="1"/>
  <c r="L99" i="26"/>
  <c r="J99" i="26"/>
  <c r="F99" i="26"/>
  <c r="Q98" i="26"/>
  <c r="T98" i="26" s="1"/>
  <c r="J98" i="26"/>
  <c r="L98" i="26" s="1"/>
  <c r="I98" i="26"/>
  <c r="F98" i="26"/>
  <c r="Q97" i="26"/>
  <c r="J97" i="26"/>
  <c r="L97" i="26" s="1"/>
  <c r="F97" i="26"/>
  <c r="R96" i="26"/>
  <c r="P96" i="26"/>
  <c r="Q96" i="26" s="1"/>
  <c r="J96" i="26"/>
  <c r="L96" i="26" s="1"/>
  <c r="F96" i="26"/>
  <c r="R95" i="26"/>
  <c r="P95" i="26"/>
  <c r="Q95" i="26" s="1"/>
  <c r="J95" i="26"/>
  <c r="L95" i="26" s="1"/>
  <c r="F95" i="26"/>
  <c r="L94" i="26"/>
  <c r="J94" i="26"/>
  <c r="F94" i="26"/>
  <c r="R93" i="26"/>
  <c r="Q93" i="26"/>
  <c r="P93" i="26"/>
  <c r="N93" i="26"/>
  <c r="L93" i="26"/>
  <c r="S93" i="26" s="1"/>
  <c r="J93" i="26"/>
  <c r="F93" i="26"/>
  <c r="I92" i="26"/>
  <c r="J92" i="26" s="1"/>
  <c r="L92" i="26" s="1"/>
  <c r="F92" i="26"/>
  <c r="L91" i="26"/>
  <c r="J91" i="26"/>
  <c r="I91" i="26"/>
  <c r="F91" i="26"/>
  <c r="Q90" i="26"/>
  <c r="P90" i="26"/>
  <c r="J90" i="26"/>
  <c r="L90" i="26" s="1"/>
  <c r="F90" i="26"/>
  <c r="Q89" i="26"/>
  <c r="P89" i="26"/>
  <c r="L89" i="26"/>
  <c r="J89" i="26"/>
  <c r="F89" i="26"/>
  <c r="R89" i="26" s="1"/>
  <c r="P88" i="26"/>
  <c r="R88" i="26" s="1"/>
  <c r="L88" i="26"/>
  <c r="I88" i="26"/>
  <c r="J88" i="26" s="1"/>
  <c r="F88" i="26"/>
  <c r="R87" i="26"/>
  <c r="P87" i="26"/>
  <c r="Q87" i="26" s="1"/>
  <c r="T87" i="26" s="1"/>
  <c r="J87" i="26"/>
  <c r="L87" i="26" s="1"/>
  <c r="F87" i="26"/>
  <c r="Q86" i="26"/>
  <c r="T86" i="26" s="1"/>
  <c r="I86" i="26"/>
  <c r="J86" i="26" s="1"/>
  <c r="L86" i="26" s="1"/>
  <c r="F86" i="26"/>
  <c r="Q85" i="26"/>
  <c r="T85" i="26" s="1"/>
  <c r="L85" i="26"/>
  <c r="S85" i="26" s="1"/>
  <c r="J85" i="26"/>
  <c r="F85" i="26"/>
  <c r="Q84" i="26"/>
  <c r="O84" i="26"/>
  <c r="J84" i="26"/>
  <c r="L84" i="26" s="1"/>
  <c r="N84" i="26" s="1"/>
  <c r="F84" i="26"/>
  <c r="Q83" i="26"/>
  <c r="T83" i="26" s="1"/>
  <c r="L83" i="26"/>
  <c r="J83" i="26"/>
  <c r="F83" i="26"/>
  <c r="Q82" i="26"/>
  <c r="J82" i="26"/>
  <c r="L82" i="26" s="1"/>
  <c r="F82" i="26"/>
  <c r="R81" i="26"/>
  <c r="P81" i="26"/>
  <c r="Q81" i="26" s="1"/>
  <c r="J81" i="26"/>
  <c r="L81" i="26" s="1"/>
  <c r="F81" i="26"/>
  <c r="L80" i="26"/>
  <c r="J80" i="26"/>
  <c r="F80" i="26"/>
  <c r="Q79" i="26"/>
  <c r="N79" i="26"/>
  <c r="J79" i="26"/>
  <c r="L79" i="26" s="1"/>
  <c r="I79" i="26"/>
  <c r="F79" i="26"/>
  <c r="Q78" i="26"/>
  <c r="J78" i="26"/>
  <c r="L78" i="26" s="1"/>
  <c r="N78" i="26" s="1"/>
  <c r="O78" i="26" s="1"/>
  <c r="F78" i="26"/>
  <c r="Q77" i="26"/>
  <c r="T77" i="26" s="1"/>
  <c r="L77" i="26"/>
  <c r="J77" i="26"/>
  <c r="F77" i="26"/>
  <c r="R76" i="26"/>
  <c r="Q76" i="26"/>
  <c r="J76" i="26"/>
  <c r="L76" i="26" s="1"/>
  <c r="F76" i="26"/>
  <c r="Q75" i="26"/>
  <c r="T75" i="26" s="1"/>
  <c r="L75" i="26"/>
  <c r="J75" i="26"/>
  <c r="F75" i="26"/>
  <c r="P74" i="26"/>
  <c r="L74" i="26"/>
  <c r="J74" i="26"/>
  <c r="F74" i="26"/>
  <c r="Q73" i="26"/>
  <c r="J73" i="26"/>
  <c r="L73" i="26" s="1"/>
  <c r="I73" i="26"/>
  <c r="F73" i="26"/>
  <c r="P72" i="26"/>
  <c r="L72" i="26"/>
  <c r="J72" i="26"/>
  <c r="F72" i="26"/>
  <c r="Q71" i="26"/>
  <c r="J71" i="26"/>
  <c r="L71" i="26" s="1"/>
  <c r="F71" i="26"/>
  <c r="R70" i="26"/>
  <c r="P70" i="26"/>
  <c r="Q70" i="26" s="1"/>
  <c r="J70" i="26"/>
  <c r="L70" i="26" s="1"/>
  <c r="F70" i="26"/>
  <c r="L69" i="26"/>
  <c r="J69" i="26"/>
  <c r="F69" i="26"/>
  <c r="Q68" i="26"/>
  <c r="J68" i="26"/>
  <c r="L68" i="26" s="1"/>
  <c r="N68" i="26" s="1"/>
  <c r="I68" i="26"/>
  <c r="F68" i="26"/>
  <c r="Q67" i="26"/>
  <c r="O67" i="26"/>
  <c r="J67" i="26"/>
  <c r="L67" i="26" s="1"/>
  <c r="N67" i="26" s="1"/>
  <c r="F67" i="26"/>
  <c r="Q66" i="26"/>
  <c r="T66" i="26" s="1"/>
  <c r="P66" i="26"/>
  <c r="R66" i="26" s="1"/>
  <c r="N66" i="26"/>
  <c r="J66" i="26"/>
  <c r="L66" i="26" s="1"/>
  <c r="F66" i="26"/>
  <c r="T65" i="26"/>
  <c r="R65" i="26"/>
  <c r="P65" i="26"/>
  <c r="Q65" i="26" s="1"/>
  <c r="J65" i="26"/>
  <c r="L65" i="26" s="1"/>
  <c r="S65" i="26" s="1"/>
  <c r="F65" i="26"/>
  <c r="Q64" i="26"/>
  <c r="P64" i="26"/>
  <c r="N64" i="26"/>
  <c r="J64" i="26"/>
  <c r="L64" i="26" s="1"/>
  <c r="I64" i="26"/>
  <c r="F64" i="26"/>
  <c r="P63" i="26"/>
  <c r="L63" i="26"/>
  <c r="N63" i="26" s="1"/>
  <c r="J63" i="26"/>
  <c r="F63" i="26"/>
  <c r="Q62" i="26"/>
  <c r="N62" i="26"/>
  <c r="J62" i="26"/>
  <c r="L62" i="26" s="1"/>
  <c r="I62" i="26"/>
  <c r="F62" i="26"/>
  <c r="P61" i="26"/>
  <c r="L61" i="26"/>
  <c r="N61" i="26" s="1"/>
  <c r="J61" i="26"/>
  <c r="F61" i="26"/>
  <c r="Q60" i="26"/>
  <c r="N60" i="26"/>
  <c r="J60" i="26"/>
  <c r="L60" i="26" s="1"/>
  <c r="F60" i="26"/>
  <c r="Q59" i="26"/>
  <c r="T59" i="26" s="1"/>
  <c r="L59" i="26"/>
  <c r="S59" i="26" s="1"/>
  <c r="I59" i="26"/>
  <c r="J59" i="26" s="1"/>
  <c r="F59" i="26"/>
  <c r="P58" i="26"/>
  <c r="L58" i="26"/>
  <c r="J58" i="26"/>
  <c r="F58" i="26"/>
  <c r="Q57" i="26"/>
  <c r="T57" i="26" s="1"/>
  <c r="I57" i="26"/>
  <c r="J57" i="26" s="1"/>
  <c r="L57" i="26" s="1"/>
  <c r="F57" i="26"/>
  <c r="R56" i="26"/>
  <c r="Q56" i="26"/>
  <c r="T56" i="26" s="1"/>
  <c r="P56" i="26"/>
  <c r="J56" i="26"/>
  <c r="L56" i="26" s="1"/>
  <c r="F56" i="26"/>
  <c r="Q55" i="26"/>
  <c r="T55" i="26" s="1"/>
  <c r="L55" i="26"/>
  <c r="I55" i="26"/>
  <c r="J55" i="26" s="1"/>
  <c r="F55" i="26"/>
  <c r="R54" i="26"/>
  <c r="P54" i="26"/>
  <c r="Q54" i="26" s="1"/>
  <c r="L54" i="26"/>
  <c r="J54" i="26"/>
  <c r="I54" i="26"/>
  <c r="F54" i="26"/>
  <c r="Q53" i="26"/>
  <c r="P53" i="26"/>
  <c r="J53" i="26"/>
  <c r="L53" i="26" s="1"/>
  <c r="F53" i="26"/>
  <c r="L52" i="26"/>
  <c r="J52" i="26"/>
  <c r="I52" i="26"/>
  <c r="F52" i="26"/>
  <c r="Q51" i="26"/>
  <c r="T51" i="26" s="1"/>
  <c r="N51" i="26"/>
  <c r="I51" i="26"/>
  <c r="J51" i="26" s="1"/>
  <c r="L51" i="26" s="1"/>
  <c r="F51" i="26"/>
  <c r="P50" i="26"/>
  <c r="J50" i="26"/>
  <c r="L50" i="26" s="1"/>
  <c r="I50" i="26"/>
  <c r="F50" i="26"/>
  <c r="Q49" i="26"/>
  <c r="P49" i="26"/>
  <c r="L49" i="26"/>
  <c r="N49" i="26" s="1"/>
  <c r="O49" i="26" s="1"/>
  <c r="J49" i="26"/>
  <c r="F49" i="26"/>
  <c r="Q48" i="26"/>
  <c r="P48" i="26"/>
  <c r="T48" i="26" s="1"/>
  <c r="I48" i="26"/>
  <c r="J48" i="26" s="1"/>
  <c r="L48" i="26" s="1"/>
  <c r="F48" i="26"/>
  <c r="R48" i="26" s="1"/>
  <c r="P47" i="26"/>
  <c r="J47" i="26"/>
  <c r="L47" i="26" s="1"/>
  <c r="I47" i="26"/>
  <c r="F47" i="26"/>
  <c r="Q46" i="26"/>
  <c r="J46" i="26"/>
  <c r="L46" i="26" s="1"/>
  <c r="S46" i="26" s="1"/>
  <c r="I46" i="26"/>
  <c r="F46" i="26"/>
  <c r="J45" i="26"/>
  <c r="L45" i="26" s="1"/>
  <c r="I45" i="26"/>
  <c r="F45" i="26"/>
  <c r="Q44" i="26"/>
  <c r="J44" i="26"/>
  <c r="L44" i="26" s="1"/>
  <c r="N44" i="26" s="1"/>
  <c r="F44" i="26"/>
  <c r="Q43" i="26"/>
  <c r="T43" i="26" s="1"/>
  <c r="I43" i="26"/>
  <c r="J43" i="26" s="1"/>
  <c r="L43" i="26" s="1"/>
  <c r="F43" i="26"/>
  <c r="R42" i="26"/>
  <c r="P42" i="26"/>
  <c r="Q42" i="26" s="1"/>
  <c r="N42" i="26"/>
  <c r="J42" i="26"/>
  <c r="L42" i="26" s="1"/>
  <c r="F42" i="26"/>
  <c r="P41" i="26"/>
  <c r="J41" i="26"/>
  <c r="L41" i="26" s="1"/>
  <c r="I41" i="26"/>
  <c r="F41" i="26"/>
  <c r="S40" i="26"/>
  <c r="Q40" i="26"/>
  <c r="N40" i="26"/>
  <c r="J40" i="26"/>
  <c r="L40" i="26" s="1"/>
  <c r="I40" i="26"/>
  <c r="F40" i="26"/>
  <c r="Q39" i="26"/>
  <c r="P39" i="26"/>
  <c r="L39" i="26"/>
  <c r="J39" i="26"/>
  <c r="F39" i="26"/>
  <c r="R39" i="26" s="1"/>
  <c r="Q38" i="26"/>
  <c r="P38" i="26"/>
  <c r="O38" i="26"/>
  <c r="L38" i="26"/>
  <c r="N38" i="26" s="1"/>
  <c r="J38" i="26"/>
  <c r="F38" i="26"/>
  <c r="Q37" i="26"/>
  <c r="P37" i="26"/>
  <c r="L37" i="26"/>
  <c r="I37" i="26"/>
  <c r="J37" i="26" s="1"/>
  <c r="F37" i="26"/>
  <c r="R37" i="26" s="1"/>
  <c r="P36" i="26"/>
  <c r="J36" i="26"/>
  <c r="L36" i="26" s="1"/>
  <c r="I36" i="26"/>
  <c r="F36" i="26"/>
  <c r="Q35" i="26"/>
  <c r="P35" i="26"/>
  <c r="L35" i="26"/>
  <c r="N35" i="26" s="1"/>
  <c r="O35" i="26" s="1"/>
  <c r="J35" i="26"/>
  <c r="F35" i="26"/>
  <c r="Q34" i="26"/>
  <c r="P34" i="26"/>
  <c r="I34" i="26"/>
  <c r="J34" i="26" s="1"/>
  <c r="L34" i="26" s="1"/>
  <c r="F34" i="26"/>
  <c r="R34" i="26" s="1"/>
  <c r="P33" i="26"/>
  <c r="J33" i="26"/>
  <c r="L33" i="26" s="1"/>
  <c r="I33" i="26"/>
  <c r="F33" i="26"/>
  <c r="Q32" i="26"/>
  <c r="J32" i="26"/>
  <c r="L32" i="26" s="1"/>
  <c r="S32" i="26" s="1"/>
  <c r="I32" i="26"/>
  <c r="F32" i="26"/>
  <c r="Q31" i="26"/>
  <c r="P31" i="26"/>
  <c r="I31" i="26"/>
  <c r="J31" i="26" s="1"/>
  <c r="L31" i="26" s="1"/>
  <c r="F31" i="26"/>
  <c r="R31" i="26" s="1"/>
  <c r="Q30" i="26"/>
  <c r="T30" i="26" s="1"/>
  <c r="J30" i="26"/>
  <c r="L30" i="26" s="1"/>
  <c r="F30" i="26"/>
  <c r="Q29" i="26"/>
  <c r="P29" i="26"/>
  <c r="L29" i="26"/>
  <c r="J29" i="26"/>
  <c r="F29" i="26"/>
  <c r="R29" i="26" s="1"/>
  <c r="Q28" i="26"/>
  <c r="T28" i="26" s="1"/>
  <c r="I28" i="26"/>
  <c r="J28" i="26" s="1"/>
  <c r="L28" i="26" s="1"/>
  <c r="N28" i="26" s="1"/>
  <c r="F28" i="26"/>
  <c r="J27" i="26"/>
  <c r="L27" i="26" s="1"/>
  <c r="I27" i="26"/>
  <c r="F27" i="26"/>
  <c r="P26" i="26"/>
  <c r="O26" i="26"/>
  <c r="J26" i="26"/>
  <c r="L26" i="26" s="1"/>
  <c r="N26" i="26" s="1"/>
  <c r="F26" i="26"/>
  <c r="R25" i="26"/>
  <c r="Q25" i="26"/>
  <c r="P25" i="26"/>
  <c r="L25" i="26"/>
  <c r="J25" i="26"/>
  <c r="F25" i="26"/>
  <c r="Q24" i="26"/>
  <c r="T24" i="26" s="1"/>
  <c r="I24" i="26"/>
  <c r="J24" i="26" s="1"/>
  <c r="L24" i="26" s="1"/>
  <c r="F24" i="26"/>
  <c r="Q23" i="26"/>
  <c r="P23" i="26"/>
  <c r="L23" i="26"/>
  <c r="I23" i="26"/>
  <c r="J23" i="26" s="1"/>
  <c r="F23" i="26"/>
  <c r="R23" i="26" s="1"/>
  <c r="Q22" i="26"/>
  <c r="J22" i="26"/>
  <c r="L22" i="26" s="1"/>
  <c r="F22" i="26"/>
  <c r="Q21" i="26"/>
  <c r="L21" i="26"/>
  <c r="J21" i="26"/>
  <c r="F21" i="26"/>
  <c r="R20" i="26"/>
  <c r="P20" i="26"/>
  <c r="Q20" i="26" s="1"/>
  <c r="J20" i="26"/>
  <c r="L20" i="26" s="1"/>
  <c r="F20" i="26"/>
  <c r="Q19" i="26"/>
  <c r="T19" i="26" s="1"/>
  <c r="J19" i="26"/>
  <c r="L19" i="26" s="1"/>
  <c r="F19" i="26"/>
  <c r="R18" i="26"/>
  <c r="Q18" i="26"/>
  <c r="P18" i="26"/>
  <c r="N18" i="26"/>
  <c r="L18" i="26"/>
  <c r="J18" i="26"/>
  <c r="F18" i="26"/>
  <c r="P17" i="26"/>
  <c r="J17" i="26"/>
  <c r="L17" i="26" s="1"/>
  <c r="N17" i="26" s="1"/>
  <c r="F17" i="26"/>
  <c r="R16" i="26"/>
  <c r="Q16" i="26"/>
  <c r="P16" i="26"/>
  <c r="N16" i="26"/>
  <c r="L16" i="26"/>
  <c r="J16" i="26"/>
  <c r="F16" i="26"/>
  <c r="Q15" i="26"/>
  <c r="I15" i="26"/>
  <c r="I204" i="26" s="1"/>
  <c r="F15" i="26"/>
  <c r="Q14" i="26"/>
  <c r="L14" i="26"/>
  <c r="J14" i="26"/>
  <c r="F14" i="26"/>
  <c r="P13" i="26"/>
  <c r="Q13" i="26" s="1"/>
  <c r="N13" i="26"/>
  <c r="J13" i="26"/>
  <c r="L13" i="26" s="1"/>
  <c r="O13" i="26" s="1"/>
  <c r="F13" i="26"/>
  <c r="P12" i="26"/>
  <c r="L12" i="26"/>
  <c r="J12" i="26"/>
  <c r="I12" i="26"/>
  <c r="F12" i="26"/>
  <c r="Q11" i="26"/>
  <c r="N11" i="26"/>
  <c r="J11" i="26"/>
  <c r="L11" i="26" s="1"/>
  <c r="O11" i="26" s="1"/>
  <c r="F11" i="26"/>
  <c r="P10" i="26"/>
  <c r="L10" i="26"/>
  <c r="J10" i="26"/>
  <c r="F10" i="26"/>
  <c r="P9" i="26"/>
  <c r="Q9" i="26" s="1"/>
  <c r="N9" i="26"/>
  <c r="J9" i="26"/>
  <c r="L9" i="26" s="1"/>
  <c r="O9" i="26" s="1"/>
  <c r="F9" i="26"/>
  <c r="P8" i="26"/>
  <c r="L8" i="26"/>
  <c r="J8" i="26"/>
  <c r="I8" i="26"/>
  <c r="F8" i="26"/>
  <c r="Q7" i="26"/>
  <c r="P7" i="26"/>
  <c r="J7" i="26"/>
  <c r="L7" i="26" s="1"/>
  <c r="F7" i="26"/>
  <c r="Q6" i="26"/>
  <c r="P6" i="26"/>
  <c r="L6" i="26"/>
  <c r="S6" i="26" s="1"/>
  <c r="J6" i="26"/>
  <c r="F6" i="26"/>
  <c r="R6" i="26" s="1"/>
  <c r="P5" i="26"/>
  <c r="L5" i="26"/>
  <c r="N5" i="26" s="1"/>
  <c r="J5" i="26"/>
  <c r="F5" i="26"/>
  <c r="R4" i="26"/>
  <c r="S4" i="26" s="1"/>
  <c r="Q4" i="26"/>
  <c r="P4" i="26"/>
  <c r="N4" i="26"/>
  <c r="O4" i="26" s="1"/>
  <c r="L4" i="26"/>
  <c r="J4" i="26"/>
  <c r="F4" i="26"/>
  <c r="Q3" i="26"/>
  <c r="P3" i="26"/>
  <c r="J3" i="26"/>
  <c r="L3" i="26" s="1"/>
  <c r="F3" i="26"/>
  <c r="Y43" i="27" l="1"/>
  <c r="Y183" i="27"/>
  <c r="Y221" i="27"/>
  <c r="X226" i="27"/>
  <c r="X228" i="27"/>
  <c r="Y41" i="27"/>
  <c r="X82" i="27"/>
  <c r="Y129" i="27"/>
  <c r="Y211" i="27"/>
  <c r="Y213" i="27"/>
  <c r="Y226" i="27"/>
  <c r="Y228" i="27"/>
  <c r="T70" i="26"/>
  <c r="T16" i="26"/>
  <c r="T93" i="26"/>
  <c r="T111" i="26"/>
  <c r="S178" i="26"/>
  <c r="S20" i="26"/>
  <c r="T31" i="26"/>
  <c r="T34" i="26"/>
  <c r="T81" i="26"/>
  <c r="S87" i="26"/>
  <c r="T95" i="26"/>
  <c r="T96" i="26"/>
  <c r="T101" i="26"/>
  <c r="T106" i="26"/>
  <c r="T143" i="26"/>
  <c r="T156" i="26"/>
  <c r="T181" i="26"/>
  <c r="T112" i="26"/>
  <c r="Y207" i="27"/>
  <c r="X8" i="27"/>
  <c r="S8" i="27"/>
  <c r="T8" i="27" s="1"/>
  <c r="Y3" i="27"/>
  <c r="Y18" i="27"/>
  <c r="S19" i="27"/>
  <c r="T19" i="27" s="1"/>
  <c r="X19" i="27"/>
  <c r="S24" i="27"/>
  <c r="T24" i="27" s="1"/>
  <c r="X24" i="27"/>
  <c r="X27" i="27"/>
  <c r="S27" i="27"/>
  <c r="T27" i="27" s="1"/>
  <c r="X28" i="27"/>
  <c r="S28" i="27"/>
  <c r="T28" i="27" s="1"/>
  <c r="S31" i="27"/>
  <c r="T31" i="27"/>
  <c r="S6" i="27"/>
  <c r="T6" i="27" s="1"/>
  <c r="X6" i="27"/>
  <c r="X10" i="27"/>
  <c r="S10" i="27"/>
  <c r="T10" i="27" s="1"/>
  <c r="X7" i="27"/>
  <c r="X16" i="27"/>
  <c r="S16" i="27"/>
  <c r="T16" i="27" s="1"/>
  <c r="X17" i="27"/>
  <c r="S17" i="27"/>
  <c r="T17" i="27" s="1"/>
  <c r="X20" i="27"/>
  <c r="X3" i="27"/>
  <c r="X21" i="27"/>
  <c r="S21" i="27"/>
  <c r="T21" i="27" s="1"/>
  <c r="Y7" i="27"/>
  <c r="V8" i="27"/>
  <c r="Y8" i="27" s="1"/>
  <c r="V10" i="27"/>
  <c r="Y10" i="27" s="1"/>
  <c r="W15" i="27"/>
  <c r="X15" i="27" s="1"/>
  <c r="Y16" i="27"/>
  <c r="V17" i="27"/>
  <c r="Y17" i="27" s="1"/>
  <c r="W18" i="27"/>
  <c r="X18" i="27" s="1"/>
  <c r="V21" i="27"/>
  <c r="Y21" i="27" s="1"/>
  <c r="W23" i="27"/>
  <c r="X23" i="27" s="1"/>
  <c r="W26" i="27"/>
  <c r="X26" i="27" s="1"/>
  <c r="Y27" i="27"/>
  <c r="V28" i="27"/>
  <c r="Y28" i="27" s="1"/>
  <c r="S29" i="27"/>
  <c r="T29" i="27" s="1"/>
  <c r="W31" i="27"/>
  <c r="X31" i="27" s="1"/>
  <c r="W32" i="27"/>
  <c r="Y32" i="27" s="1"/>
  <c r="X34" i="27"/>
  <c r="T34" i="27"/>
  <c r="Y34" i="27"/>
  <c r="T40" i="27"/>
  <c r="X67" i="27"/>
  <c r="X88" i="27"/>
  <c r="S91" i="27"/>
  <c r="T91" i="27" s="1"/>
  <c r="X91" i="27"/>
  <c r="X98" i="27"/>
  <c r="T98" i="27"/>
  <c r="S98" i="27"/>
  <c r="S112" i="27"/>
  <c r="T112" i="27" s="1"/>
  <c r="Y19" i="27"/>
  <c r="X33" i="27"/>
  <c r="X37" i="27"/>
  <c r="X39" i="27"/>
  <c r="S48" i="27"/>
  <c r="T48" i="27" s="1"/>
  <c r="X48" i="27"/>
  <c r="S51" i="27"/>
  <c r="X51" i="27"/>
  <c r="T51" i="27"/>
  <c r="S55" i="27"/>
  <c r="T55" i="27" s="1"/>
  <c r="T58" i="27"/>
  <c r="S58" i="27"/>
  <c r="S62" i="27"/>
  <c r="T62" i="27" s="1"/>
  <c r="X62" i="27"/>
  <c r="X68" i="27"/>
  <c r="S68" i="27"/>
  <c r="T68" i="27" s="1"/>
  <c r="X77" i="27"/>
  <c r="S77" i="27"/>
  <c r="T77" i="27" s="1"/>
  <c r="S78" i="27"/>
  <c r="X78" i="27"/>
  <c r="T78" i="27"/>
  <c r="X89" i="27"/>
  <c r="S89" i="27"/>
  <c r="T89" i="27" s="1"/>
  <c r="X92" i="27"/>
  <c r="X125" i="27"/>
  <c r="S125" i="27"/>
  <c r="T125" i="27" s="1"/>
  <c r="X126" i="27"/>
  <c r="S126" i="27"/>
  <c r="T126" i="27" s="1"/>
  <c r="S3" i="27"/>
  <c r="V6" i="27"/>
  <c r="Y6" i="27" s="1"/>
  <c r="S7" i="27"/>
  <c r="T7" i="27" s="1"/>
  <c r="S14" i="27"/>
  <c r="T14" i="27" s="1"/>
  <c r="X14" i="27"/>
  <c r="V19" i="27"/>
  <c r="S20" i="27"/>
  <c r="V24" i="27"/>
  <c r="Y24" i="27" s="1"/>
  <c r="S25" i="27"/>
  <c r="T25" i="27" s="1"/>
  <c r="X25" i="27"/>
  <c r="W29" i="27"/>
  <c r="Y29" i="27" s="1"/>
  <c r="S32" i="27"/>
  <c r="T32" i="27" s="1"/>
  <c r="T33" i="27"/>
  <c r="T37" i="27"/>
  <c r="T39" i="27"/>
  <c r="V40" i="27"/>
  <c r="Y40" i="27" s="1"/>
  <c r="X41" i="27"/>
  <c r="T41" i="27"/>
  <c r="X43" i="27"/>
  <c r="T43" i="27"/>
  <c r="X44" i="27"/>
  <c r="T44" i="27"/>
  <c r="S44" i="27"/>
  <c r="X52" i="27"/>
  <c r="S64" i="27"/>
  <c r="T64" i="27" s="1"/>
  <c r="X64" i="27"/>
  <c r="Y68" i="27"/>
  <c r="S74" i="27"/>
  <c r="X74" i="27"/>
  <c r="T74" i="27"/>
  <c r="Y92" i="27"/>
  <c r="X107" i="27"/>
  <c r="S107" i="27"/>
  <c r="T107" i="27" s="1"/>
  <c r="T108" i="27"/>
  <c r="X108" i="27"/>
  <c r="S108" i="27"/>
  <c r="X109" i="27"/>
  <c r="S109" i="27"/>
  <c r="T109" i="27" s="1"/>
  <c r="X114" i="27"/>
  <c r="S114" i="27"/>
  <c r="T114" i="27" s="1"/>
  <c r="S123" i="27"/>
  <c r="T123" i="27" s="1"/>
  <c r="X123" i="27"/>
  <c r="T3" i="27"/>
  <c r="T20" i="27"/>
  <c r="Y33" i="27"/>
  <c r="Y37" i="27"/>
  <c r="Y39" i="27"/>
  <c r="X45" i="27"/>
  <c r="T45" i="27"/>
  <c r="X53" i="27"/>
  <c r="S53" i="27"/>
  <c r="T53" i="27" s="1"/>
  <c r="S70" i="27"/>
  <c r="T70" i="27" s="1"/>
  <c r="T83" i="27"/>
  <c r="X83" i="27"/>
  <c r="S83" i="27"/>
  <c r="S84" i="27"/>
  <c r="X84" i="27"/>
  <c r="T84" i="27"/>
  <c r="S87" i="27"/>
  <c r="X87" i="27"/>
  <c r="T87" i="27"/>
  <c r="S95" i="27"/>
  <c r="X95" i="27"/>
  <c r="T95" i="27"/>
  <c r="X118" i="27"/>
  <c r="S118" i="27"/>
  <c r="T118" i="27"/>
  <c r="T119" i="27"/>
  <c r="S119" i="27"/>
  <c r="Y44" i="27"/>
  <c r="V45" i="27"/>
  <c r="Y45" i="27" s="1"/>
  <c r="S46" i="27"/>
  <c r="T46" i="27" s="1"/>
  <c r="Y52" i="27"/>
  <c r="V53" i="27"/>
  <c r="Y53" i="27" s="1"/>
  <c r="V55" i="27"/>
  <c r="S56" i="27"/>
  <c r="T56" i="27" s="1"/>
  <c r="X56" i="27"/>
  <c r="Y57" i="27"/>
  <c r="V58" i="27"/>
  <c r="S59" i="27"/>
  <c r="T59" i="27" s="1"/>
  <c r="S61" i="27"/>
  <c r="W61" i="27"/>
  <c r="X61" i="27" s="1"/>
  <c r="S66" i="27"/>
  <c r="T66" i="27" s="1"/>
  <c r="Y67" i="27"/>
  <c r="V68" i="27"/>
  <c r="V70" i="27"/>
  <c r="Y70" i="27" s="1"/>
  <c r="S71" i="27"/>
  <c r="T71" i="27" s="1"/>
  <c r="X71" i="27"/>
  <c r="S73" i="27"/>
  <c r="W73" i="27"/>
  <c r="X73" i="27" s="1"/>
  <c r="V77" i="27"/>
  <c r="Y77" i="27" s="1"/>
  <c r="S81" i="27"/>
  <c r="T81" i="27" s="1"/>
  <c r="V83" i="27"/>
  <c r="Y83" i="27" s="1"/>
  <c r="W86" i="27"/>
  <c r="X86" i="27" s="1"/>
  <c r="V89" i="27"/>
  <c r="Y89" i="27" s="1"/>
  <c r="W90" i="27"/>
  <c r="X90" i="27" s="1"/>
  <c r="Y97" i="27"/>
  <c r="V98" i="27"/>
  <c r="Y98" i="27" s="1"/>
  <c r="S104" i="27"/>
  <c r="T104" i="27" s="1"/>
  <c r="W106" i="27"/>
  <c r="X106" i="27" s="1"/>
  <c r="Y107" i="27"/>
  <c r="V108" i="27"/>
  <c r="Y108" i="27" s="1"/>
  <c r="Y109" i="27"/>
  <c r="Y111" i="27"/>
  <c r="V112" i="27"/>
  <c r="S113" i="27"/>
  <c r="W113" i="27"/>
  <c r="Y113" i="27" s="1"/>
  <c r="Y114" i="27"/>
  <c r="S117" i="27"/>
  <c r="W117" i="27"/>
  <c r="X117" i="27" s="1"/>
  <c r="Y118" i="27"/>
  <c r="V119" i="27"/>
  <c r="S120" i="27"/>
  <c r="T120" i="27" s="1"/>
  <c r="X120" i="27"/>
  <c r="S122" i="27"/>
  <c r="W122" i="27"/>
  <c r="Y122" i="27" s="1"/>
  <c r="Y124" i="27"/>
  <c r="V125" i="27"/>
  <c r="Y125" i="27" s="1"/>
  <c r="T128" i="27"/>
  <c r="Y130" i="27"/>
  <c r="W131" i="27"/>
  <c r="Y131" i="27" s="1"/>
  <c r="V137" i="27"/>
  <c r="Y137" i="27" s="1"/>
  <c r="Y141" i="27"/>
  <c r="W145" i="27"/>
  <c r="X145" i="27" s="1"/>
  <c r="V145" i="27"/>
  <c r="X158" i="27"/>
  <c r="S158" i="27"/>
  <c r="T158" i="27" s="1"/>
  <c r="X161" i="27"/>
  <c r="S164" i="27"/>
  <c r="X164" i="27"/>
  <c r="T164" i="27"/>
  <c r="X169" i="27"/>
  <c r="S169" i="27"/>
  <c r="T169" i="27" s="1"/>
  <c r="X172" i="27"/>
  <c r="X180" i="27"/>
  <c r="S180" i="27"/>
  <c r="T180" i="27" s="1"/>
  <c r="W55" i="27"/>
  <c r="X55" i="27" s="1"/>
  <c r="W58" i="27"/>
  <c r="Y58" i="27" s="1"/>
  <c r="T61" i="27"/>
  <c r="W70" i="27"/>
  <c r="X70" i="27" s="1"/>
  <c r="T73" i="27"/>
  <c r="Y87" i="27"/>
  <c r="Y95" i="27"/>
  <c r="W112" i="27"/>
  <c r="X112" i="27" s="1"/>
  <c r="T113" i="27"/>
  <c r="T117" i="27"/>
  <c r="W119" i="27"/>
  <c r="X119" i="27" s="1"/>
  <c r="T122" i="27"/>
  <c r="Y123" i="27"/>
  <c r="W128" i="27"/>
  <c r="X128" i="27" s="1"/>
  <c r="X131" i="27"/>
  <c r="X132" i="27"/>
  <c r="S132" i="27"/>
  <c r="T132" i="27" s="1"/>
  <c r="X133" i="27"/>
  <c r="T136" i="27"/>
  <c r="S140" i="27"/>
  <c r="T140" i="27"/>
  <c r="X143" i="27"/>
  <c r="T143" i="27"/>
  <c r="S143" i="27"/>
  <c r="X146" i="27"/>
  <c r="S146" i="27"/>
  <c r="T146" i="27" s="1"/>
  <c r="S149" i="27"/>
  <c r="T149" i="27" s="1"/>
  <c r="X149" i="27"/>
  <c r="S152" i="27"/>
  <c r="T152" i="27" s="1"/>
  <c r="X152" i="27"/>
  <c r="X162" i="27"/>
  <c r="S162" i="27"/>
  <c r="T162" i="27" s="1"/>
  <c r="V48" i="27"/>
  <c r="Y48" i="27" s="1"/>
  <c r="S49" i="27"/>
  <c r="T49" i="27" s="1"/>
  <c r="X49" i="27"/>
  <c r="V51" i="27"/>
  <c r="Y51" i="27" s="1"/>
  <c r="S52" i="27"/>
  <c r="V62" i="27"/>
  <c r="Y62" i="27" s="1"/>
  <c r="V64" i="27"/>
  <c r="Y64" i="27" s="1"/>
  <c r="S65" i="27"/>
  <c r="T65" i="27" s="1"/>
  <c r="X65" i="27"/>
  <c r="S67" i="27"/>
  <c r="S72" i="27"/>
  <c r="T72" i="27" s="1"/>
  <c r="V74" i="27"/>
  <c r="Y74" i="27" s="1"/>
  <c r="S75" i="27"/>
  <c r="T75" i="27" s="1"/>
  <c r="X75" i="27"/>
  <c r="V78" i="27"/>
  <c r="Y78" i="27" s="1"/>
  <c r="S82" i="27"/>
  <c r="V84" i="27"/>
  <c r="Y84" i="27" s="1"/>
  <c r="S85" i="27"/>
  <c r="T85" i="27" s="1"/>
  <c r="X85" i="27"/>
  <c r="V87" i="27"/>
  <c r="S88" i="27"/>
  <c r="T88" i="27" s="1"/>
  <c r="V91" i="27"/>
  <c r="Y91" i="27" s="1"/>
  <c r="S92" i="27"/>
  <c r="V95" i="27"/>
  <c r="S97" i="27"/>
  <c r="T97" i="27" s="1"/>
  <c r="S105" i="27"/>
  <c r="T105" i="27" s="1"/>
  <c r="X105" i="27"/>
  <c r="S111" i="27"/>
  <c r="S116" i="27"/>
  <c r="T116" i="27" s="1"/>
  <c r="S121" i="27"/>
  <c r="T121" i="27" s="1"/>
  <c r="V126" i="27"/>
  <c r="Y126" i="27" s="1"/>
  <c r="W127" i="27"/>
  <c r="X127" i="27" s="1"/>
  <c r="X129" i="27"/>
  <c r="T129" i="27"/>
  <c r="X130" i="27"/>
  <c r="S131" i="27"/>
  <c r="T131" i="27" s="1"/>
  <c r="T133" i="27"/>
  <c r="S136" i="27"/>
  <c r="W140" i="27"/>
  <c r="X140" i="27" s="1"/>
  <c r="V140" i="27"/>
  <c r="Y143" i="27"/>
  <c r="X144" i="27"/>
  <c r="T144" i="27"/>
  <c r="X147" i="27"/>
  <c r="T147" i="27"/>
  <c r="S147" i="27"/>
  <c r="X153" i="27"/>
  <c r="S156" i="27"/>
  <c r="X156" i="27"/>
  <c r="T156" i="27"/>
  <c r="Y162" i="27"/>
  <c r="X166" i="27"/>
  <c r="T166" i="27"/>
  <c r="S166" i="27"/>
  <c r="T52" i="27"/>
  <c r="T67" i="27"/>
  <c r="T82" i="27"/>
  <c r="T92" i="27"/>
  <c r="T111" i="27"/>
  <c r="Y133" i="27"/>
  <c r="X137" i="27"/>
  <c r="S137" i="27"/>
  <c r="T137" i="27" s="1"/>
  <c r="X138" i="27"/>
  <c r="T138" i="27"/>
  <c r="X141" i="27"/>
  <c r="S141" i="27"/>
  <c r="T141" i="27" s="1"/>
  <c r="S145" i="27"/>
  <c r="T145" i="27" s="1"/>
  <c r="X154" i="27"/>
  <c r="T154" i="27"/>
  <c r="S154" i="27"/>
  <c r="S160" i="27"/>
  <c r="T160" i="27" s="1"/>
  <c r="X160" i="27"/>
  <c r="S171" i="27"/>
  <c r="X171" i="27"/>
  <c r="T171" i="27"/>
  <c r="V136" i="27"/>
  <c r="Y136" i="27" s="1"/>
  <c r="V138" i="27"/>
  <c r="Y138" i="27" s="1"/>
  <c r="W139" i="27"/>
  <c r="X139" i="27" s="1"/>
  <c r="V144" i="27"/>
  <c r="Y144" i="27" s="1"/>
  <c r="Y146" i="27"/>
  <c r="V147" i="27"/>
  <c r="Y147" i="27" s="1"/>
  <c r="W148" i="27"/>
  <c r="X148" i="27" s="1"/>
  <c r="W151" i="27"/>
  <c r="X151" i="27" s="1"/>
  <c r="Y153" i="27"/>
  <c r="V154" i="27"/>
  <c r="Y154" i="27" s="1"/>
  <c r="W155" i="27"/>
  <c r="X155" i="27" s="1"/>
  <c r="Y157" i="27"/>
  <c r="V158" i="27"/>
  <c r="Y158" i="27" s="1"/>
  <c r="W159" i="27"/>
  <c r="X159" i="27" s="1"/>
  <c r="Y161" i="27"/>
  <c r="V162" i="27"/>
  <c r="W163" i="27"/>
  <c r="X163" i="27" s="1"/>
  <c r="Y165" i="27"/>
  <c r="V166" i="27"/>
  <c r="Y166" i="27" s="1"/>
  <c r="S167" i="27"/>
  <c r="T167" i="27" s="1"/>
  <c r="Y168" i="27"/>
  <c r="V169" i="27"/>
  <c r="Y169" i="27" s="1"/>
  <c r="W170" i="27"/>
  <c r="X170" i="27" s="1"/>
  <c r="Y172" i="27"/>
  <c r="V175" i="27"/>
  <c r="Y175" i="27" s="1"/>
  <c r="W179" i="27"/>
  <c r="X179" i="27" s="1"/>
  <c r="V179" i="27"/>
  <c r="V180" i="27"/>
  <c r="Y180" i="27" s="1"/>
  <c r="X182" i="27"/>
  <c r="S182" i="27"/>
  <c r="T182" i="27" s="1"/>
  <c r="T185" i="27"/>
  <c r="Y189" i="27"/>
  <c r="X190" i="27"/>
  <c r="S190" i="27"/>
  <c r="T190" i="27"/>
  <c r="X192" i="27"/>
  <c r="T192" i="27"/>
  <c r="S192" i="27"/>
  <c r="S193" i="27"/>
  <c r="T193" i="27" s="1"/>
  <c r="X193" i="27"/>
  <c r="X201" i="27"/>
  <c r="X204" i="27"/>
  <c r="S204" i="27"/>
  <c r="T204" i="27" s="1"/>
  <c r="X205" i="27"/>
  <c r="S205" i="27"/>
  <c r="T205" i="27" s="1"/>
  <c r="X210" i="27"/>
  <c r="X223" i="27"/>
  <c r="T223" i="27"/>
  <c r="S223" i="27"/>
  <c r="Y232" i="27"/>
  <c r="X233" i="27"/>
  <c r="S233" i="27"/>
  <c r="T233" i="27" s="1"/>
  <c r="X175" i="27"/>
  <c r="X181" i="27"/>
  <c r="X195" i="27"/>
  <c r="S195" i="27"/>
  <c r="T195" i="27" s="1"/>
  <c r="T197" i="27"/>
  <c r="X197" i="27"/>
  <c r="S197" i="27"/>
  <c r="X214" i="27"/>
  <c r="T214" i="27"/>
  <c r="S214" i="27"/>
  <c r="S216" i="27"/>
  <c r="T216" i="27" s="1"/>
  <c r="S217" i="27"/>
  <c r="T217" i="27" s="1"/>
  <c r="X217" i="27"/>
  <c r="X234" i="27"/>
  <c r="V149" i="27"/>
  <c r="Y149" i="27" s="1"/>
  <c r="S150" i="27"/>
  <c r="T150" i="27" s="1"/>
  <c r="X150" i="27"/>
  <c r="V152" i="27"/>
  <c r="Y152" i="27" s="1"/>
  <c r="S153" i="27"/>
  <c r="V156" i="27"/>
  <c r="Y156" i="27" s="1"/>
  <c r="S157" i="27"/>
  <c r="V160" i="27"/>
  <c r="Y160" i="27" s="1"/>
  <c r="S161" i="27"/>
  <c r="V164" i="27"/>
  <c r="Y164" i="27" s="1"/>
  <c r="S165" i="27"/>
  <c r="S168" i="27"/>
  <c r="T168" i="27" s="1"/>
  <c r="V171" i="27"/>
  <c r="Y171" i="27" s="1"/>
  <c r="S172" i="27"/>
  <c r="T172" i="27" s="1"/>
  <c r="S175" i="27"/>
  <c r="T175" i="27" s="1"/>
  <c r="T178" i="27"/>
  <c r="S179" i="27"/>
  <c r="T179" i="27" s="1"/>
  <c r="Y179" i="27"/>
  <c r="S181" i="27"/>
  <c r="T181" i="27" s="1"/>
  <c r="S219" i="27"/>
  <c r="X219" i="27"/>
  <c r="T219" i="27"/>
  <c r="T224" i="27"/>
  <c r="S224" i="27"/>
  <c r="S225" i="27"/>
  <c r="T225" i="27" s="1"/>
  <c r="X225" i="27"/>
  <c r="S230" i="27"/>
  <c r="X230" i="27"/>
  <c r="T230" i="27"/>
  <c r="Y234" i="27"/>
  <c r="X235" i="27"/>
  <c r="S235" i="27"/>
  <c r="T235" i="27" s="1"/>
  <c r="T153" i="27"/>
  <c r="T157" i="27"/>
  <c r="T161" i="27"/>
  <c r="T165" i="27"/>
  <c r="Y178" i="27"/>
  <c r="X183" i="27"/>
  <c r="T183" i="27"/>
  <c r="X199" i="27"/>
  <c r="T199" i="27"/>
  <c r="S199" i="27"/>
  <c r="S200" i="27"/>
  <c r="X200" i="27"/>
  <c r="T200" i="27"/>
  <c r="X208" i="27"/>
  <c r="S208" i="27"/>
  <c r="T208" i="27" s="1"/>
  <c r="S209" i="27"/>
  <c r="T209" i="27" s="1"/>
  <c r="X209" i="27"/>
  <c r="V236" i="27"/>
  <c r="Y236" i="27" s="1"/>
  <c r="Y190" i="27"/>
  <c r="Y195" i="27"/>
  <c r="Y201" i="27"/>
  <c r="Y205" i="27"/>
  <c r="Y210" i="27"/>
  <c r="W216" i="27"/>
  <c r="X216" i="27" s="1"/>
  <c r="Y220" i="27"/>
  <c r="W224" i="27"/>
  <c r="X224" i="27" s="1"/>
  <c r="V235" i="27"/>
  <c r="Y235" i="27" s="1"/>
  <c r="Y193" i="27"/>
  <c r="Y209" i="27"/>
  <c r="Y219" i="27"/>
  <c r="T188" i="27"/>
  <c r="T191" i="27"/>
  <c r="Y192" i="27"/>
  <c r="V193" i="27"/>
  <c r="T196" i="27"/>
  <c r="S198" i="27"/>
  <c r="T198" i="27" s="1"/>
  <c r="X198" i="27"/>
  <c r="Y199" i="27"/>
  <c r="V200" i="27"/>
  <c r="Y200" i="27" s="1"/>
  <c r="S201" i="27"/>
  <c r="S203" i="27"/>
  <c r="T203" i="27" s="1"/>
  <c r="X203" i="27"/>
  <c r="Y204" i="27"/>
  <c r="S207" i="27"/>
  <c r="T207" i="27" s="1"/>
  <c r="X207" i="27"/>
  <c r="Y208" i="27"/>
  <c r="V209" i="27"/>
  <c r="S210" i="27"/>
  <c r="T210" i="27" s="1"/>
  <c r="T211" i="27"/>
  <c r="T213" i="27"/>
  <c r="Y214" i="27"/>
  <c r="Y216" i="27"/>
  <c r="V217" i="27"/>
  <c r="Y217" i="27" s="1"/>
  <c r="V219" i="27"/>
  <c r="S220" i="27"/>
  <c r="T221" i="27"/>
  <c r="V225" i="27"/>
  <c r="Y225" i="27" s="1"/>
  <c r="S226" i="27"/>
  <c r="S228" i="27"/>
  <c r="V230" i="27"/>
  <c r="Y230" i="27" s="1"/>
  <c r="S231" i="27"/>
  <c r="T231" i="27" s="1"/>
  <c r="S234" i="27"/>
  <c r="T201" i="27"/>
  <c r="T220" i="27"/>
  <c r="T226" i="27"/>
  <c r="T228" i="27"/>
  <c r="T234" i="27"/>
  <c r="N7" i="26"/>
  <c r="O7" i="26"/>
  <c r="O53" i="26"/>
  <c r="S31" i="26"/>
  <c r="N31" i="26"/>
  <c r="O31" i="26" s="1"/>
  <c r="S34" i="26"/>
  <c r="O34" i="26"/>
  <c r="N34" i="26"/>
  <c r="S48" i="26"/>
  <c r="N48" i="26"/>
  <c r="O48" i="26" s="1"/>
  <c r="S86" i="26"/>
  <c r="N86" i="26"/>
  <c r="O86" i="26" s="1"/>
  <c r="N3" i="26"/>
  <c r="S3" i="26"/>
  <c r="O47" i="26"/>
  <c r="N47" i="26"/>
  <c r="S54" i="26"/>
  <c r="N54" i="26"/>
  <c r="O54" i="26" s="1"/>
  <c r="R58" i="26"/>
  <c r="Q58" i="26"/>
  <c r="T58" i="26" s="1"/>
  <c r="R61" i="26"/>
  <c r="S61" i="26" s="1"/>
  <c r="Q61" i="26"/>
  <c r="T61" i="26" s="1"/>
  <c r="N82" i="26"/>
  <c r="O82" i="26" s="1"/>
  <c r="S82" i="26"/>
  <c r="Q91" i="26"/>
  <c r="T91" i="26" s="1"/>
  <c r="O96" i="26"/>
  <c r="S96" i="26"/>
  <c r="N96" i="26"/>
  <c r="O101" i="26"/>
  <c r="S101" i="26"/>
  <c r="N101" i="26"/>
  <c r="S120" i="26"/>
  <c r="N120" i="26"/>
  <c r="O120" i="26" s="1"/>
  <c r="N139" i="26"/>
  <c r="O139" i="26" s="1"/>
  <c r="S139" i="26"/>
  <c r="O148" i="26"/>
  <c r="S148" i="26"/>
  <c r="N148" i="26"/>
  <c r="O154" i="26"/>
  <c r="S154" i="26"/>
  <c r="N154" i="26"/>
  <c r="R165" i="26"/>
  <c r="S165" i="26" s="1"/>
  <c r="Q165" i="26"/>
  <c r="R3" i="26"/>
  <c r="T3" i="26" s="1"/>
  <c r="O5" i="26"/>
  <c r="N6" i="26"/>
  <c r="Q8" i="26"/>
  <c r="T8" i="26" s="1"/>
  <c r="R9" i="26"/>
  <c r="S9" i="26" s="1"/>
  <c r="Q10" i="26"/>
  <c r="T10" i="26" s="1"/>
  <c r="S11" i="26"/>
  <c r="Q12" i="26"/>
  <c r="R13" i="26"/>
  <c r="S13" i="26" s="1"/>
  <c r="J15" i="26"/>
  <c r="L15" i="26" s="1"/>
  <c r="L204" i="26" s="1"/>
  <c r="S204" i="26" s="1"/>
  <c r="S16" i="26"/>
  <c r="O17" i="26"/>
  <c r="T18" i="26"/>
  <c r="S19" i="26"/>
  <c r="N19" i="26"/>
  <c r="O19" i="26" s="1"/>
  <c r="T22" i="26"/>
  <c r="T23" i="26"/>
  <c r="N24" i="26"/>
  <c r="O24" i="26" s="1"/>
  <c r="R26" i="26"/>
  <c r="S26" i="26" s="1"/>
  <c r="O27" i="26"/>
  <c r="S27" i="26"/>
  <c r="N27" i="26"/>
  <c r="R33" i="26"/>
  <c r="S33" i="26" s="1"/>
  <c r="Q33" i="26"/>
  <c r="O36" i="26"/>
  <c r="N36" i="26"/>
  <c r="R38" i="26"/>
  <c r="S38" i="26" s="1"/>
  <c r="O41" i="26"/>
  <c r="N41" i="26"/>
  <c r="S42" i="26"/>
  <c r="O42" i="26"/>
  <c r="R47" i="26"/>
  <c r="S47" i="26" s="1"/>
  <c r="Q47" i="26"/>
  <c r="N50" i="26"/>
  <c r="O50" i="26" s="1"/>
  <c r="S51" i="26"/>
  <c r="O51" i="26"/>
  <c r="S55" i="26"/>
  <c r="N55" i="26"/>
  <c r="O55" i="26" s="1"/>
  <c r="S56" i="26"/>
  <c r="N56" i="26"/>
  <c r="O56" i="26" s="1"/>
  <c r="O60" i="26"/>
  <c r="S60" i="26"/>
  <c r="O64" i="26"/>
  <c r="S66" i="26"/>
  <c r="O66" i="26"/>
  <c r="S70" i="26"/>
  <c r="N70" i="26"/>
  <c r="O70" i="26" s="1"/>
  <c r="O71" i="26"/>
  <c r="N71" i="26"/>
  <c r="S71" i="26"/>
  <c r="O75" i="26"/>
  <c r="S75" i="26"/>
  <c r="N75" i="26"/>
  <c r="N76" i="26"/>
  <c r="O76" i="26" s="1"/>
  <c r="S76" i="26"/>
  <c r="S83" i="26"/>
  <c r="N83" i="26"/>
  <c r="O83" i="26"/>
  <c r="S89" i="26"/>
  <c r="O89" i="26"/>
  <c r="N89" i="26"/>
  <c r="N90" i="26"/>
  <c r="O90" i="26" s="1"/>
  <c r="N98" i="26"/>
  <c r="O98" i="26" s="1"/>
  <c r="O103" i="26"/>
  <c r="N103" i="26"/>
  <c r="R105" i="26"/>
  <c r="T105" i="26" s="1"/>
  <c r="Q105" i="26"/>
  <c r="S115" i="26"/>
  <c r="O115" i="26"/>
  <c r="N115" i="26"/>
  <c r="S116" i="26"/>
  <c r="N116" i="26"/>
  <c r="O116" i="26" s="1"/>
  <c r="T124" i="26"/>
  <c r="O126" i="26"/>
  <c r="N126" i="26"/>
  <c r="S134" i="26"/>
  <c r="N134" i="26"/>
  <c r="O134" i="26" s="1"/>
  <c r="T151" i="26"/>
  <c r="Q169" i="26"/>
  <c r="R169" i="26"/>
  <c r="S169" i="26" s="1"/>
  <c r="O171" i="26"/>
  <c r="S171" i="26"/>
  <c r="N171" i="26"/>
  <c r="S5" i="26"/>
  <c r="T14" i="26"/>
  <c r="S23" i="26"/>
  <c r="O23" i="26"/>
  <c r="N23" i="26"/>
  <c r="O28" i="26"/>
  <c r="O33" i="26"/>
  <c r="N33" i="26"/>
  <c r="R35" i="26"/>
  <c r="S35" i="26" s="1"/>
  <c r="O44" i="26"/>
  <c r="R49" i="26"/>
  <c r="S49" i="26" s="1"/>
  <c r="N52" i="26"/>
  <c r="O52" i="26" s="1"/>
  <c r="N53" i="26"/>
  <c r="O68" i="26"/>
  <c r="S68" i="26"/>
  <c r="N74" i="26"/>
  <c r="O74" i="26"/>
  <c r="O81" i="26"/>
  <c r="S81" i="26"/>
  <c r="N81" i="26"/>
  <c r="N88" i="26"/>
  <c r="O88" i="26" s="1"/>
  <c r="O95" i="26"/>
  <c r="S95" i="26"/>
  <c r="N95" i="26"/>
  <c r="N97" i="26"/>
  <c r="O97" i="26" s="1"/>
  <c r="S97" i="26"/>
  <c r="S102" i="26"/>
  <c r="N102" i="26"/>
  <c r="O102" i="26"/>
  <c r="N121" i="26"/>
  <c r="O121" i="26"/>
  <c r="O125" i="26"/>
  <c r="N125" i="26"/>
  <c r="Q128" i="26"/>
  <c r="R128" i="26"/>
  <c r="S128" i="26" s="1"/>
  <c r="S132" i="26"/>
  <c r="N132" i="26"/>
  <c r="O132" i="26" s="1"/>
  <c r="T4" i="26"/>
  <c r="R5" i="26"/>
  <c r="O6" i="26"/>
  <c r="S8" i="26"/>
  <c r="O8" i="26"/>
  <c r="R8" i="26"/>
  <c r="R10" i="26"/>
  <c r="S10" i="26" s="1"/>
  <c r="T11" i="26"/>
  <c r="R12" i="26"/>
  <c r="S12" i="26" s="1"/>
  <c r="S14" i="26"/>
  <c r="T15" i="26"/>
  <c r="R17" i="26"/>
  <c r="S17" i="26" s="1"/>
  <c r="Q17" i="26"/>
  <c r="S21" i="26"/>
  <c r="N21" i="26"/>
  <c r="O21" i="26" s="1"/>
  <c r="S22" i="26"/>
  <c r="N22" i="26"/>
  <c r="O22" i="26" s="1"/>
  <c r="S25" i="26"/>
  <c r="O25" i="26"/>
  <c r="N25" i="26"/>
  <c r="Q27" i="26"/>
  <c r="T27" i="26" s="1"/>
  <c r="S29" i="26"/>
  <c r="N29" i="26"/>
  <c r="O29" i="26" s="1"/>
  <c r="S30" i="26"/>
  <c r="N30" i="26"/>
  <c r="O30" i="26" s="1"/>
  <c r="R36" i="26"/>
  <c r="S36" i="26" s="1"/>
  <c r="Q36" i="26"/>
  <c r="T36" i="26" s="1"/>
  <c r="S37" i="26"/>
  <c r="N37" i="26"/>
  <c r="O37" i="26" s="1"/>
  <c r="S39" i="26"/>
  <c r="O39" i="26"/>
  <c r="N39" i="26"/>
  <c r="R41" i="26"/>
  <c r="S41" i="26" s="1"/>
  <c r="Q41" i="26"/>
  <c r="T41" i="26" s="1"/>
  <c r="S43" i="26"/>
  <c r="N43" i="26"/>
  <c r="S45" i="26"/>
  <c r="N45" i="26"/>
  <c r="O45" i="26" s="1"/>
  <c r="R50" i="26"/>
  <c r="S50" i="26" s="1"/>
  <c r="Q50" i="26"/>
  <c r="T50" i="26" s="1"/>
  <c r="S52" i="26"/>
  <c r="S57" i="26"/>
  <c r="N57" i="26"/>
  <c r="O57" i="26" s="1"/>
  <c r="R63" i="26"/>
  <c r="S63" i="26" s="1"/>
  <c r="Q63" i="26"/>
  <c r="N72" i="26"/>
  <c r="O72" i="26"/>
  <c r="S77" i="26"/>
  <c r="N77" i="26"/>
  <c r="O77" i="26"/>
  <c r="Q80" i="26"/>
  <c r="T80" i="26" s="1"/>
  <c r="S88" i="26"/>
  <c r="O92" i="26"/>
  <c r="N92" i="26"/>
  <c r="S92" i="26"/>
  <c r="Q94" i="26"/>
  <c r="T94" i="26" s="1"/>
  <c r="S104" i="26"/>
  <c r="N104" i="26"/>
  <c r="O113" i="26"/>
  <c r="N113" i="26"/>
  <c r="O119" i="26"/>
  <c r="N119" i="26"/>
  <c r="Q141" i="26"/>
  <c r="T141" i="26" s="1"/>
  <c r="O142" i="26"/>
  <c r="S142" i="26"/>
  <c r="N142" i="26"/>
  <c r="Q147" i="26"/>
  <c r="T147" i="26" s="1"/>
  <c r="R147" i="26"/>
  <c r="S203" i="26"/>
  <c r="N203" i="26"/>
  <c r="O203" i="26" s="1"/>
  <c r="Q5" i="26"/>
  <c r="T5" i="26" s="1"/>
  <c r="T6" i="26"/>
  <c r="R7" i="26"/>
  <c r="S7" i="26" s="1"/>
  <c r="N8" i="26"/>
  <c r="T9" i="26"/>
  <c r="N10" i="26"/>
  <c r="O10" i="26" s="1"/>
  <c r="N12" i="26"/>
  <c r="O12" i="26" s="1"/>
  <c r="T13" i="26"/>
  <c r="N14" i="26"/>
  <c r="O14" i="26" s="1"/>
  <c r="O16" i="26"/>
  <c r="S18" i="26"/>
  <c r="O18" i="26"/>
  <c r="N20" i="26"/>
  <c r="O20" i="26" s="1"/>
  <c r="T21" i="26"/>
  <c r="S24" i="26"/>
  <c r="T25" i="26"/>
  <c r="S28" i="26"/>
  <c r="T29" i="26"/>
  <c r="N32" i="26"/>
  <c r="O32" i="26" s="1"/>
  <c r="T37" i="26"/>
  <c r="T39" i="26"/>
  <c r="O40" i="26"/>
  <c r="O43" i="26"/>
  <c r="S44" i="26"/>
  <c r="Q45" i="26"/>
  <c r="T45" i="26" s="1"/>
  <c r="N46" i="26"/>
  <c r="O46" i="26" s="1"/>
  <c r="O62" i="26"/>
  <c r="S62" i="26"/>
  <c r="R64" i="26"/>
  <c r="T64" i="26" s="1"/>
  <c r="Q69" i="26"/>
  <c r="T69" i="26" s="1"/>
  <c r="T72" i="26"/>
  <c r="N73" i="26"/>
  <c r="O73" i="26" s="1"/>
  <c r="S73" i="26"/>
  <c r="O79" i="26"/>
  <c r="S79" i="26"/>
  <c r="Q92" i="26"/>
  <c r="T92" i="26" s="1"/>
  <c r="S98" i="26"/>
  <c r="S99" i="26"/>
  <c r="N99" i="26"/>
  <c r="O99" i="26" s="1"/>
  <c r="S100" i="26"/>
  <c r="O100" i="26"/>
  <c r="N100" i="26"/>
  <c r="O104" i="26"/>
  <c r="N111" i="26"/>
  <c r="O111" i="26"/>
  <c r="S111" i="26"/>
  <c r="S123" i="26"/>
  <c r="N123" i="26"/>
  <c r="O123" i="26" s="1"/>
  <c r="Q130" i="26"/>
  <c r="T130" i="26" s="1"/>
  <c r="T145" i="26"/>
  <c r="S166" i="26"/>
  <c r="N166" i="26"/>
  <c r="O166" i="26"/>
  <c r="T32" i="26"/>
  <c r="T40" i="26"/>
  <c r="T44" i="26"/>
  <c r="T46" i="26"/>
  <c r="T49" i="26"/>
  <c r="R53" i="26"/>
  <c r="T53" i="26" s="1"/>
  <c r="T54" i="26"/>
  <c r="T60" i="26"/>
  <c r="T62" i="26"/>
  <c r="T68" i="26"/>
  <c r="T79" i="26"/>
  <c r="S107" i="26"/>
  <c r="O112" i="26"/>
  <c r="S112" i="26"/>
  <c r="O114" i="26"/>
  <c r="S117" i="26"/>
  <c r="O117" i="26"/>
  <c r="O122" i="26"/>
  <c r="S122" i="26"/>
  <c r="T123" i="26"/>
  <c r="Q127" i="26"/>
  <c r="R127" i="26"/>
  <c r="S127" i="26" s="1"/>
  <c r="O131" i="26"/>
  <c r="S131" i="26"/>
  <c r="O133" i="26"/>
  <c r="S133" i="26"/>
  <c r="Q138" i="26"/>
  <c r="R138" i="26"/>
  <c r="S138" i="26" s="1"/>
  <c r="Q139" i="26"/>
  <c r="T139" i="26" s="1"/>
  <c r="S140" i="26"/>
  <c r="N140" i="26"/>
  <c r="O140" i="26" s="1"/>
  <c r="N143" i="26"/>
  <c r="O143" i="26"/>
  <c r="N149" i="26"/>
  <c r="O149" i="26"/>
  <c r="S155" i="26"/>
  <c r="O155" i="26"/>
  <c r="N155" i="26"/>
  <c r="O161" i="26"/>
  <c r="T167" i="26"/>
  <c r="Q179" i="26"/>
  <c r="T179" i="26" s="1"/>
  <c r="Q189" i="26"/>
  <c r="T189" i="26"/>
  <c r="R189" i="26"/>
  <c r="S189" i="26" s="1"/>
  <c r="N190" i="26"/>
  <c r="O190" i="26" s="1"/>
  <c r="S194" i="26"/>
  <c r="O194" i="26"/>
  <c r="S196" i="26"/>
  <c r="O196" i="26"/>
  <c r="N196" i="26"/>
  <c r="T20" i="26"/>
  <c r="Q26" i="26"/>
  <c r="T42" i="26"/>
  <c r="S58" i="26"/>
  <c r="S67" i="26"/>
  <c r="S69" i="26"/>
  <c r="N69" i="26"/>
  <c r="R72" i="26"/>
  <c r="S72" i="26" s="1"/>
  <c r="R74" i="26"/>
  <c r="S74" i="26" s="1"/>
  <c r="S78" i="26"/>
  <c r="S80" i="26"/>
  <c r="N80" i="26"/>
  <c r="S84" i="26"/>
  <c r="S91" i="26"/>
  <c r="S94" i="26"/>
  <c r="N94" i="26"/>
  <c r="O94" i="26" s="1"/>
  <c r="S106" i="26"/>
  <c r="S109" i="26"/>
  <c r="N109" i="26"/>
  <c r="T118" i="26"/>
  <c r="S124" i="26"/>
  <c r="O128" i="26"/>
  <c r="S135" i="26"/>
  <c r="N135" i="26"/>
  <c r="Q136" i="26"/>
  <c r="S137" i="26"/>
  <c r="N137" i="26"/>
  <c r="O137" i="26" s="1"/>
  <c r="Q142" i="26"/>
  <c r="T142" i="26" s="1"/>
  <c r="S145" i="26"/>
  <c r="Q148" i="26"/>
  <c r="T148" i="26" s="1"/>
  <c r="S151" i="26"/>
  <c r="Q154" i="26"/>
  <c r="T154" i="26" s="1"/>
  <c r="S157" i="26"/>
  <c r="S159" i="26"/>
  <c r="N162" i="26"/>
  <c r="O162" i="26" s="1"/>
  <c r="N163" i="26"/>
  <c r="O163" i="26" s="1"/>
  <c r="Q171" i="26"/>
  <c r="T171" i="26" s="1"/>
  <c r="Q174" i="26"/>
  <c r="T174" i="26" s="1"/>
  <c r="N177" i="26"/>
  <c r="O177" i="26" s="1"/>
  <c r="N178" i="26"/>
  <c r="O178" i="26"/>
  <c r="T180" i="26"/>
  <c r="S182" i="26"/>
  <c r="N182" i="26"/>
  <c r="O182" i="26"/>
  <c r="S183" i="26"/>
  <c r="Q184" i="26"/>
  <c r="T184" i="26" s="1"/>
  <c r="S188" i="26"/>
  <c r="N188" i="26"/>
  <c r="O188" i="26" s="1"/>
  <c r="Q190" i="26"/>
  <c r="S191" i="26"/>
  <c r="N191" i="26"/>
  <c r="Q52" i="26"/>
  <c r="T52" i="26" s="1"/>
  <c r="N58" i="26"/>
  <c r="O58" i="26" s="1"/>
  <c r="N59" i="26"/>
  <c r="O59" i="26" s="1"/>
  <c r="O61" i="26"/>
  <c r="O63" i="26"/>
  <c r="N65" i="26"/>
  <c r="O65" i="26" s="1"/>
  <c r="T67" i="26"/>
  <c r="O69" i="26"/>
  <c r="T71" i="26"/>
  <c r="Q72" i="26"/>
  <c r="T73" i="26"/>
  <c r="Q74" i="26"/>
  <c r="T74" i="26" s="1"/>
  <c r="T76" i="26"/>
  <c r="T78" i="26"/>
  <c r="O80" i="26"/>
  <c r="T82" i="26"/>
  <c r="T84" i="26"/>
  <c r="N85" i="26"/>
  <c r="O85" i="26" s="1"/>
  <c r="N87" i="26"/>
  <c r="O87" i="26" s="1"/>
  <c r="Q88" i="26"/>
  <c r="T88" i="26" s="1"/>
  <c r="T89" i="26"/>
  <c r="R90" i="26"/>
  <c r="S90" i="26" s="1"/>
  <c r="N91" i="26"/>
  <c r="O91" i="26" s="1"/>
  <c r="O93" i="26"/>
  <c r="T104" i="26"/>
  <c r="O105" i="26"/>
  <c r="N106" i="26"/>
  <c r="O106" i="26" s="1"/>
  <c r="O108" i="26"/>
  <c r="O109" i="26"/>
  <c r="Q110" i="26"/>
  <c r="R110" i="26"/>
  <c r="S110" i="26" s="1"/>
  <c r="R113" i="26"/>
  <c r="T113" i="26" s="1"/>
  <c r="Q115" i="26"/>
  <c r="T115" i="26" s="1"/>
  <c r="R123" i="26"/>
  <c r="O124" i="26"/>
  <c r="Q125" i="26"/>
  <c r="R125" i="26"/>
  <c r="S125" i="26" s="1"/>
  <c r="R126" i="26"/>
  <c r="T126" i="26" s="1"/>
  <c r="T127" i="26"/>
  <c r="N128" i="26"/>
  <c r="O129" i="26"/>
  <c r="N130" i="26"/>
  <c r="O130" i="26" s="1"/>
  <c r="Q132" i="26"/>
  <c r="T132" i="26" s="1"/>
  <c r="Q133" i="26"/>
  <c r="T133" i="26" s="1"/>
  <c r="T134" i="26"/>
  <c r="O135" i="26"/>
  <c r="R136" i="26"/>
  <c r="S136" i="26" s="1"/>
  <c r="O138" i="26"/>
  <c r="O141" i="26"/>
  <c r="N141" i="26"/>
  <c r="O145" i="26"/>
  <c r="R146" i="26"/>
  <c r="S146" i="26" s="1"/>
  <c r="S147" i="26"/>
  <c r="O147" i="26"/>
  <c r="N147" i="26"/>
  <c r="S150" i="26"/>
  <c r="N150" i="26"/>
  <c r="O150" i="26" s="1"/>
  <c r="O151" i="26"/>
  <c r="R152" i="26"/>
  <c r="S153" i="26"/>
  <c r="N153" i="26"/>
  <c r="O153" i="26"/>
  <c r="T155" i="26"/>
  <c r="N157" i="26"/>
  <c r="O157" i="26" s="1"/>
  <c r="O159" i="26"/>
  <c r="Q161" i="26"/>
  <c r="T161" i="26" s="1"/>
  <c r="R161" i="26"/>
  <c r="S161" i="26" s="1"/>
  <c r="N165" i="26"/>
  <c r="O165" i="26"/>
  <c r="O168" i="26"/>
  <c r="S168" i="26"/>
  <c r="O169" i="26"/>
  <c r="N169" i="26"/>
  <c r="N170" i="26"/>
  <c r="O170" i="26" s="1"/>
  <c r="Q172" i="26"/>
  <c r="T172" i="26" s="1"/>
  <c r="R177" i="26"/>
  <c r="S177" i="26" s="1"/>
  <c r="Q177" i="26"/>
  <c r="T177" i="26" s="1"/>
  <c r="S179" i="26"/>
  <c r="O179" i="26"/>
  <c r="S181" i="26"/>
  <c r="N181" i="26"/>
  <c r="O181" i="26" s="1"/>
  <c r="N183" i="26"/>
  <c r="O183" i="26" s="1"/>
  <c r="R184" i="26"/>
  <c r="Q185" i="26"/>
  <c r="R185" i="26"/>
  <c r="S185" i="26" s="1"/>
  <c r="S186" i="26"/>
  <c r="N186" i="26"/>
  <c r="O186" i="26" s="1"/>
  <c r="R190" i="26"/>
  <c r="S190" i="26" s="1"/>
  <c r="O191" i="26"/>
  <c r="N193" i="26"/>
  <c r="O193" i="26"/>
  <c r="O198" i="26"/>
  <c r="S198" i="26"/>
  <c r="T199" i="26"/>
  <c r="N201" i="26"/>
  <c r="S201" i="26"/>
  <c r="O201" i="26"/>
  <c r="T97" i="26"/>
  <c r="T108" i="26"/>
  <c r="T120" i="26"/>
  <c r="R121" i="26"/>
  <c r="S121" i="26" s="1"/>
  <c r="T129" i="26"/>
  <c r="O136" i="26"/>
  <c r="R144" i="26"/>
  <c r="T144" i="26" s="1"/>
  <c r="S152" i="26"/>
  <c r="S156" i="26"/>
  <c r="N156" i="26"/>
  <c r="O156" i="26" s="1"/>
  <c r="S160" i="26"/>
  <c r="N160" i="26"/>
  <c r="O160" i="26" s="1"/>
  <c r="Q162" i="26"/>
  <c r="T162" i="26" s="1"/>
  <c r="T164" i="26"/>
  <c r="S167" i="26"/>
  <c r="O167" i="26"/>
  <c r="O172" i="26"/>
  <c r="N172" i="26"/>
  <c r="N173" i="26"/>
  <c r="O173" i="26" s="1"/>
  <c r="O174" i="26"/>
  <c r="N174" i="26"/>
  <c r="N175" i="26"/>
  <c r="O175" i="26" s="1"/>
  <c r="S184" i="26"/>
  <c r="N184" i="26"/>
  <c r="O184" i="26" s="1"/>
  <c r="O185" i="26"/>
  <c r="T186" i="26"/>
  <c r="S187" i="26"/>
  <c r="T188" i="26"/>
  <c r="S192" i="26"/>
  <c r="O192" i="26"/>
  <c r="O195" i="26"/>
  <c r="S195" i="26"/>
  <c r="Q196" i="26"/>
  <c r="T196" i="26"/>
  <c r="S197" i="26"/>
  <c r="N197" i="26"/>
  <c r="O197" i="26" s="1"/>
  <c r="S199" i="26"/>
  <c r="N199" i="26"/>
  <c r="O199" i="26" s="1"/>
  <c r="O200" i="26"/>
  <c r="S200" i="26"/>
  <c r="T202" i="26"/>
  <c r="T152" i="26"/>
  <c r="T159" i="26"/>
  <c r="T178" i="26"/>
  <c r="T187" i="26"/>
  <c r="T158" i="26"/>
  <c r="R163" i="26"/>
  <c r="S163" i="26" s="1"/>
  <c r="O164" i="26"/>
  <c r="T170" i="26"/>
  <c r="R173" i="26"/>
  <c r="S173" i="26" s="1"/>
  <c r="R175" i="26"/>
  <c r="T175" i="26" s="1"/>
  <c r="O176" i="26"/>
  <c r="T198" i="26"/>
  <c r="N83" i="25"/>
  <c r="L83" i="25"/>
  <c r="I83" i="25"/>
  <c r="O82" i="25"/>
  <c r="P82" i="25" s="1"/>
  <c r="K82" i="25"/>
  <c r="G82" i="25"/>
  <c r="K81" i="25"/>
  <c r="M81" i="25" s="1"/>
  <c r="G81" i="25"/>
  <c r="K80" i="25"/>
  <c r="M80" i="25" s="1"/>
  <c r="G80" i="25"/>
  <c r="K79" i="25"/>
  <c r="M79" i="25" s="1"/>
  <c r="O79" i="25" s="1"/>
  <c r="P79" i="25" s="1"/>
  <c r="G79" i="25"/>
  <c r="K78" i="25"/>
  <c r="M78" i="25" s="1"/>
  <c r="O78" i="25" s="1"/>
  <c r="G78" i="25"/>
  <c r="O77" i="25"/>
  <c r="P77" i="25" s="1"/>
  <c r="K77" i="25"/>
  <c r="G77" i="25"/>
  <c r="J76" i="25"/>
  <c r="K76" i="25" s="1"/>
  <c r="M76" i="25" s="1"/>
  <c r="G76" i="25"/>
  <c r="O75" i="25"/>
  <c r="P75" i="25" s="1"/>
  <c r="K75" i="25"/>
  <c r="G75" i="25"/>
  <c r="M74" i="25"/>
  <c r="O74" i="25" s="1"/>
  <c r="P74" i="25" s="1"/>
  <c r="K74" i="25"/>
  <c r="G74" i="25"/>
  <c r="K73" i="25"/>
  <c r="M73" i="25" s="1"/>
  <c r="O73" i="25" s="1"/>
  <c r="G73" i="25"/>
  <c r="J72" i="25"/>
  <c r="K72" i="25" s="1"/>
  <c r="M72" i="25" s="1"/>
  <c r="G72" i="25"/>
  <c r="K71" i="25"/>
  <c r="M71" i="25" s="1"/>
  <c r="O71" i="25" s="1"/>
  <c r="P71" i="25" s="1"/>
  <c r="G71" i="25"/>
  <c r="P70" i="25"/>
  <c r="K70" i="25"/>
  <c r="M70" i="25" s="1"/>
  <c r="O70" i="25" s="1"/>
  <c r="G70" i="25"/>
  <c r="K69" i="25"/>
  <c r="M69" i="25" s="1"/>
  <c r="J69" i="25"/>
  <c r="G69" i="25"/>
  <c r="O68" i="25"/>
  <c r="P68" i="25" s="1"/>
  <c r="M68" i="25"/>
  <c r="K68" i="25"/>
  <c r="G68" i="25"/>
  <c r="K67" i="25"/>
  <c r="M67" i="25" s="1"/>
  <c r="O67" i="25" s="1"/>
  <c r="G67" i="25"/>
  <c r="K66" i="25"/>
  <c r="M66" i="25" s="1"/>
  <c r="G66" i="25"/>
  <c r="M65" i="25"/>
  <c r="K65" i="25"/>
  <c r="J65" i="25"/>
  <c r="G65" i="25"/>
  <c r="P64" i="25"/>
  <c r="O64" i="25"/>
  <c r="J64" i="25"/>
  <c r="K64" i="25" s="1"/>
  <c r="G64" i="25"/>
  <c r="P63" i="25"/>
  <c r="O63" i="25"/>
  <c r="K63" i="25"/>
  <c r="G63" i="25"/>
  <c r="K62" i="25"/>
  <c r="M62" i="25" s="1"/>
  <c r="G62" i="25"/>
  <c r="O61" i="25"/>
  <c r="P61" i="25" s="1"/>
  <c r="K61" i="25"/>
  <c r="G61" i="25"/>
  <c r="M60" i="25"/>
  <c r="K60" i="25"/>
  <c r="G60" i="25"/>
  <c r="J59" i="25"/>
  <c r="K59" i="25" s="1"/>
  <c r="M59" i="25" s="1"/>
  <c r="O59" i="25" s="1"/>
  <c r="G59" i="25"/>
  <c r="K58" i="25"/>
  <c r="M58" i="25" s="1"/>
  <c r="G58" i="25"/>
  <c r="M57" i="25"/>
  <c r="K57" i="25"/>
  <c r="G57" i="25"/>
  <c r="O56" i="25"/>
  <c r="P56" i="25" s="1"/>
  <c r="M56" i="25"/>
  <c r="K56" i="25"/>
  <c r="G56" i="25"/>
  <c r="J55" i="25"/>
  <c r="K55" i="25" s="1"/>
  <c r="M55" i="25" s="1"/>
  <c r="O55" i="25" s="1"/>
  <c r="G55" i="25"/>
  <c r="O54" i="25"/>
  <c r="P54" i="25" s="1"/>
  <c r="K54" i="25"/>
  <c r="J54" i="25"/>
  <c r="G54" i="25"/>
  <c r="O53" i="25"/>
  <c r="P53" i="25" s="1"/>
  <c r="M53" i="25"/>
  <c r="K53" i="25"/>
  <c r="G53" i="25"/>
  <c r="J52" i="25"/>
  <c r="K52" i="25" s="1"/>
  <c r="M52" i="25" s="1"/>
  <c r="O52" i="25" s="1"/>
  <c r="G52" i="25"/>
  <c r="M51" i="25"/>
  <c r="K51" i="25"/>
  <c r="G51" i="25"/>
  <c r="O50" i="25"/>
  <c r="P50" i="25" s="1"/>
  <c r="M50" i="25"/>
  <c r="K50" i="25"/>
  <c r="G50" i="25"/>
  <c r="P49" i="25"/>
  <c r="O49" i="25"/>
  <c r="K49" i="25"/>
  <c r="G49" i="25"/>
  <c r="P48" i="25"/>
  <c r="K48" i="25"/>
  <c r="M48" i="25" s="1"/>
  <c r="O48" i="25" s="1"/>
  <c r="G48" i="25"/>
  <c r="K47" i="25"/>
  <c r="M47" i="25" s="1"/>
  <c r="G47" i="25"/>
  <c r="M46" i="25"/>
  <c r="K46" i="25"/>
  <c r="G46" i="25"/>
  <c r="P45" i="25"/>
  <c r="O45" i="25"/>
  <c r="J45" i="25"/>
  <c r="K45" i="25" s="1"/>
  <c r="M45" i="25" s="1"/>
  <c r="G45" i="25"/>
  <c r="M44" i="25"/>
  <c r="K44" i="25"/>
  <c r="G44" i="25"/>
  <c r="M43" i="25"/>
  <c r="O43" i="25" s="1"/>
  <c r="K43" i="25"/>
  <c r="G43" i="25"/>
  <c r="O42" i="25"/>
  <c r="P42" i="25" s="1"/>
  <c r="M42" i="25"/>
  <c r="K42" i="25"/>
  <c r="G42" i="25"/>
  <c r="P41" i="25"/>
  <c r="K41" i="25"/>
  <c r="M41" i="25" s="1"/>
  <c r="O41" i="25" s="1"/>
  <c r="J41" i="25"/>
  <c r="G41" i="25"/>
  <c r="O40" i="25"/>
  <c r="M40" i="25"/>
  <c r="K40" i="25"/>
  <c r="G40" i="25"/>
  <c r="P39" i="25"/>
  <c r="O39" i="25"/>
  <c r="M39" i="25"/>
  <c r="K39" i="25"/>
  <c r="G39" i="25"/>
  <c r="P38" i="25"/>
  <c r="O38" i="25"/>
  <c r="K38" i="25"/>
  <c r="G38" i="25"/>
  <c r="P37" i="25"/>
  <c r="K37" i="25"/>
  <c r="M37" i="25" s="1"/>
  <c r="O37" i="25" s="1"/>
  <c r="G37" i="25"/>
  <c r="M36" i="25"/>
  <c r="K36" i="25"/>
  <c r="G36" i="25"/>
  <c r="M35" i="25"/>
  <c r="K35" i="25"/>
  <c r="J35" i="25"/>
  <c r="G35" i="25"/>
  <c r="P34" i="25"/>
  <c r="K34" i="25"/>
  <c r="M34" i="25" s="1"/>
  <c r="O34" i="25" s="1"/>
  <c r="G34" i="25"/>
  <c r="K33" i="25"/>
  <c r="M33" i="25" s="1"/>
  <c r="G33" i="25"/>
  <c r="M32" i="25"/>
  <c r="K32" i="25"/>
  <c r="G32" i="25"/>
  <c r="O31" i="25"/>
  <c r="P31" i="25" s="1"/>
  <c r="M31" i="25"/>
  <c r="K31" i="25"/>
  <c r="G31" i="25"/>
  <c r="K30" i="25"/>
  <c r="M30" i="25" s="1"/>
  <c r="O30" i="25" s="1"/>
  <c r="G30" i="25"/>
  <c r="K29" i="25"/>
  <c r="M29" i="25" s="1"/>
  <c r="G29" i="25"/>
  <c r="O28" i="25"/>
  <c r="M28" i="25"/>
  <c r="K28" i="25"/>
  <c r="G28" i="25"/>
  <c r="P27" i="25"/>
  <c r="O27" i="25"/>
  <c r="M27" i="25"/>
  <c r="K27" i="25"/>
  <c r="G27" i="25"/>
  <c r="K26" i="25"/>
  <c r="M26" i="25" s="1"/>
  <c r="O26" i="25" s="1"/>
  <c r="G26" i="25"/>
  <c r="M25" i="25"/>
  <c r="K25" i="25"/>
  <c r="G25" i="25"/>
  <c r="O24" i="25"/>
  <c r="M24" i="25"/>
  <c r="K24" i="25"/>
  <c r="G24" i="25"/>
  <c r="P23" i="25"/>
  <c r="O23" i="25"/>
  <c r="M23" i="25"/>
  <c r="K23" i="25"/>
  <c r="G23" i="25"/>
  <c r="P22" i="25"/>
  <c r="K22" i="25"/>
  <c r="M22" i="25" s="1"/>
  <c r="O22" i="25" s="1"/>
  <c r="G22" i="25"/>
  <c r="M21" i="25"/>
  <c r="K21" i="25"/>
  <c r="G21" i="25"/>
  <c r="M20" i="25"/>
  <c r="K20" i="25"/>
  <c r="G20" i="25"/>
  <c r="O19" i="25"/>
  <c r="P19" i="25" s="1"/>
  <c r="M19" i="25"/>
  <c r="K19" i="25"/>
  <c r="G19" i="25"/>
  <c r="P18" i="25"/>
  <c r="K18" i="25"/>
  <c r="M18" i="25" s="1"/>
  <c r="O18" i="25" s="1"/>
  <c r="G18" i="25"/>
  <c r="K17" i="25"/>
  <c r="M17" i="25" s="1"/>
  <c r="J17" i="25"/>
  <c r="G17" i="25"/>
  <c r="O16" i="25"/>
  <c r="P16" i="25" s="1"/>
  <c r="J16" i="25"/>
  <c r="K16" i="25" s="1"/>
  <c r="M16" i="25" s="1"/>
  <c r="G16" i="25"/>
  <c r="K15" i="25"/>
  <c r="M15" i="25" s="1"/>
  <c r="G15" i="25"/>
  <c r="M14" i="25"/>
  <c r="K14" i="25"/>
  <c r="G14" i="25"/>
  <c r="O13" i="25"/>
  <c r="P13" i="25" s="1"/>
  <c r="M13" i="25"/>
  <c r="K13" i="25"/>
  <c r="G13" i="25"/>
  <c r="K12" i="25"/>
  <c r="M12" i="25" s="1"/>
  <c r="O12" i="25" s="1"/>
  <c r="J12" i="25"/>
  <c r="G12" i="25"/>
  <c r="M11" i="25"/>
  <c r="O11" i="25" s="1"/>
  <c r="K11" i="25"/>
  <c r="G11" i="25"/>
  <c r="O10" i="25"/>
  <c r="P10" i="25" s="1"/>
  <c r="M10" i="25"/>
  <c r="K10" i="25"/>
  <c r="G10" i="25"/>
  <c r="P9" i="25"/>
  <c r="K9" i="25"/>
  <c r="M9" i="25" s="1"/>
  <c r="O9" i="25" s="1"/>
  <c r="G9" i="25"/>
  <c r="K8" i="25"/>
  <c r="M8" i="25" s="1"/>
  <c r="G8" i="25"/>
  <c r="M7" i="25"/>
  <c r="K7" i="25"/>
  <c r="J7" i="25"/>
  <c r="G7" i="25"/>
  <c r="K6" i="25"/>
  <c r="M6" i="25" s="1"/>
  <c r="O6" i="25" s="1"/>
  <c r="G6" i="25"/>
  <c r="P5" i="25"/>
  <c r="O5" i="25"/>
  <c r="K5" i="25"/>
  <c r="G5" i="25"/>
  <c r="K4" i="25"/>
  <c r="M4" i="25" s="1"/>
  <c r="G4" i="25"/>
  <c r="O3" i="25"/>
  <c r="M3" i="25"/>
  <c r="K3" i="25"/>
  <c r="G3" i="25"/>
  <c r="B3" i="24"/>
  <c r="L3" i="24"/>
  <c r="O3" i="24"/>
  <c r="Q3" i="24" s="1"/>
  <c r="S3" i="24"/>
  <c r="B4" i="24"/>
  <c r="L4" i="24"/>
  <c r="O4" i="24"/>
  <c r="Q4" i="24" s="1"/>
  <c r="B5" i="24"/>
  <c r="L5" i="24"/>
  <c r="O5" i="24"/>
  <c r="Q5" i="24" s="1"/>
  <c r="B6" i="24"/>
  <c r="L6" i="24"/>
  <c r="O6" i="24"/>
  <c r="Q6" i="24" s="1"/>
  <c r="B7" i="24"/>
  <c r="L7" i="24"/>
  <c r="O7" i="24"/>
  <c r="Q7" i="24" s="1"/>
  <c r="B8" i="24"/>
  <c r="L8" i="24"/>
  <c r="O8" i="24"/>
  <c r="Q8" i="24" s="1"/>
  <c r="B9" i="24"/>
  <c r="L9" i="24"/>
  <c r="O9" i="24"/>
  <c r="Q9" i="24" s="1"/>
  <c r="B10" i="24"/>
  <c r="L10" i="24"/>
  <c r="O10" i="24"/>
  <c r="Q10" i="24" s="1"/>
  <c r="B11" i="24"/>
  <c r="L11" i="24"/>
  <c r="O11" i="24"/>
  <c r="Q11" i="24" s="1"/>
  <c r="B12" i="24"/>
  <c r="L12" i="24"/>
  <c r="O12" i="24"/>
  <c r="Q12" i="24" s="1"/>
  <c r="B13" i="24"/>
  <c r="L13" i="24"/>
  <c r="O13" i="24"/>
  <c r="Q13" i="24" s="1"/>
  <c r="B14" i="24"/>
  <c r="L14" i="24"/>
  <c r="O14" i="24"/>
  <c r="Q14" i="24" s="1"/>
  <c r="B15" i="24"/>
  <c r="L15" i="24"/>
  <c r="O15" i="24"/>
  <c r="Q15" i="24" s="1"/>
  <c r="S15" i="24" s="1"/>
  <c r="T15" i="24" s="1"/>
  <c r="B16" i="24"/>
  <c r="L16" i="24"/>
  <c r="O16" i="24"/>
  <c r="Q16" i="24"/>
  <c r="B17" i="24"/>
  <c r="L17" i="24"/>
  <c r="O17" i="24"/>
  <c r="Q17" i="24" s="1"/>
  <c r="S17" i="24"/>
  <c r="T17" i="24" s="1"/>
  <c r="B18" i="24"/>
  <c r="L18" i="24"/>
  <c r="O18" i="24"/>
  <c r="Q18" i="24" s="1"/>
  <c r="B19" i="24"/>
  <c r="L19" i="24"/>
  <c r="O19" i="24"/>
  <c r="Q19" i="24" s="1"/>
  <c r="S19" i="24" s="1"/>
  <c r="B20" i="24"/>
  <c r="L20" i="24"/>
  <c r="O20" i="24"/>
  <c r="Q20" i="24" s="1"/>
  <c r="B21" i="24"/>
  <c r="L21" i="24"/>
  <c r="O21" i="24"/>
  <c r="Q21" i="24" s="1"/>
  <c r="S21" i="24" s="1"/>
  <c r="T21" i="24" s="1"/>
  <c r="B22" i="24"/>
  <c r="L22" i="24"/>
  <c r="O22" i="24"/>
  <c r="Q22" i="24"/>
  <c r="B23" i="24"/>
  <c r="L23" i="24"/>
  <c r="O23" i="24"/>
  <c r="Q23" i="24"/>
  <c r="S23" i="24"/>
  <c r="B24" i="24"/>
  <c r="L24" i="24"/>
  <c r="O24" i="24"/>
  <c r="Q24" i="24" s="1"/>
  <c r="S24" i="24"/>
  <c r="B25" i="24"/>
  <c r="L25" i="24"/>
  <c r="O25" i="24"/>
  <c r="Q25" i="24" s="1"/>
  <c r="B26" i="24"/>
  <c r="L26" i="24"/>
  <c r="O26" i="24"/>
  <c r="Q26" i="24" s="1"/>
  <c r="S26" i="24" s="1"/>
  <c r="T26" i="24" s="1"/>
  <c r="B27" i="24"/>
  <c r="L27" i="24"/>
  <c r="O27" i="24"/>
  <c r="Q27" i="24"/>
  <c r="S27" i="24"/>
  <c r="B28" i="24"/>
  <c r="L28" i="24"/>
  <c r="O28" i="24"/>
  <c r="Q28" i="24" s="1"/>
  <c r="S28" i="24"/>
  <c r="B29" i="24"/>
  <c r="L29" i="24"/>
  <c r="O29" i="24"/>
  <c r="Q29" i="24" s="1"/>
  <c r="B30" i="24"/>
  <c r="L30" i="24"/>
  <c r="O30" i="24"/>
  <c r="Q30" i="24" s="1"/>
  <c r="B31" i="24"/>
  <c r="L31" i="24"/>
  <c r="O31" i="24"/>
  <c r="Q31" i="24" s="1"/>
  <c r="B32" i="24"/>
  <c r="L32" i="24"/>
  <c r="O32" i="24"/>
  <c r="Q32" i="24" s="1"/>
  <c r="S32" i="24"/>
  <c r="B33" i="24"/>
  <c r="L33" i="24"/>
  <c r="O33" i="24"/>
  <c r="Q33" i="24" s="1"/>
  <c r="S33" i="24"/>
  <c r="T33" i="24" s="1"/>
  <c r="B34" i="24"/>
  <c r="L34" i="24"/>
  <c r="O34" i="24"/>
  <c r="Q34" i="24" s="1"/>
  <c r="B35" i="24"/>
  <c r="L35" i="24"/>
  <c r="O35" i="24"/>
  <c r="Q35" i="24" s="1"/>
  <c r="B36" i="24"/>
  <c r="L36" i="24"/>
  <c r="O36" i="24"/>
  <c r="Q36" i="24" s="1"/>
  <c r="B37" i="24"/>
  <c r="L37" i="24"/>
  <c r="O37" i="24"/>
  <c r="Q37" i="24" s="1"/>
  <c r="S37" i="24"/>
  <c r="T37" i="24"/>
  <c r="B38" i="24"/>
  <c r="L38" i="24"/>
  <c r="O38" i="24"/>
  <c r="Q38" i="24"/>
  <c r="B39" i="24"/>
  <c r="L39" i="24"/>
  <c r="O39" i="24"/>
  <c r="Q39" i="24"/>
  <c r="B40" i="24"/>
  <c r="L40" i="24"/>
  <c r="O40" i="24"/>
  <c r="Q40" i="24" s="1"/>
  <c r="B41" i="24"/>
  <c r="L41" i="24"/>
  <c r="O41" i="24"/>
  <c r="Q41" i="24" s="1"/>
  <c r="S41" i="24"/>
  <c r="B42" i="24"/>
  <c r="L42" i="24"/>
  <c r="O42" i="24"/>
  <c r="Q42" i="24" s="1"/>
  <c r="B43" i="24"/>
  <c r="L43" i="24"/>
  <c r="O43" i="24"/>
  <c r="Q43" i="24" s="1"/>
  <c r="S43" i="24" s="1"/>
  <c r="T43" i="24" s="1"/>
  <c r="B44" i="24"/>
  <c r="L44" i="24"/>
  <c r="O44" i="24"/>
  <c r="Q44" i="24"/>
  <c r="S44" i="24"/>
  <c r="B45" i="24"/>
  <c r="L45" i="24"/>
  <c r="O45" i="24"/>
  <c r="Q45" i="24" s="1"/>
  <c r="S45" i="24"/>
  <c r="B46" i="24"/>
  <c r="L46" i="24"/>
  <c r="O46" i="24"/>
  <c r="Q46" i="24" s="1"/>
  <c r="B47" i="24"/>
  <c r="L47" i="24"/>
  <c r="O47" i="24"/>
  <c r="Q47" i="24" s="1"/>
  <c r="B48" i="24"/>
  <c r="L48" i="24"/>
  <c r="O48" i="24"/>
  <c r="Q48" i="24" s="1"/>
  <c r="B49" i="24"/>
  <c r="L49" i="24"/>
  <c r="O49" i="24"/>
  <c r="Q49" i="24" s="1"/>
  <c r="S49" i="24"/>
  <c r="B50" i="24"/>
  <c r="L50" i="24"/>
  <c r="O50" i="24"/>
  <c r="Q50" i="24" s="1"/>
  <c r="S50" i="24"/>
  <c r="T50" i="24" s="1"/>
  <c r="B51" i="24"/>
  <c r="L51" i="24"/>
  <c r="O51" i="24"/>
  <c r="Q51" i="24" s="1"/>
  <c r="B52" i="24"/>
  <c r="L52" i="24"/>
  <c r="O52" i="24"/>
  <c r="Q52" i="24" s="1"/>
  <c r="B53" i="24"/>
  <c r="L53" i="24"/>
  <c r="O53" i="24"/>
  <c r="Q53" i="24" s="1"/>
  <c r="S53" i="24"/>
  <c r="B54" i="24"/>
  <c r="L54" i="24"/>
  <c r="O54" i="24"/>
  <c r="Q54" i="24" s="1"/>
  <c r="B55" i="24"/>
  <c r="L55" i="24"/>
  <c r="O55" i="24"/>
  <c r="Q55" i="24" s="1"/>
  <c r="S55" i="24" s="1"/>
  <c r="T55" i="24"/>
  <c r="B56" i="24"/>
  <c r="L56" i="24"/>
  <c r="O56" i="24"/>
  <c r="Q56" i="24"/>
  <c r="S56" i="24"/>
  <c r="B57" i="24"/>
  <c r="L57" i="24"/>
  <c r="O57" i="24"/>
  <c r="Q57" i="24" s="1"/>
  <c r="S57" i="24"/>
  <c r="B58" i="24"/>
  <c r="L58" i="24"/>
  <c r="O58" i="24"/>
  <c r="Q58" i="24" s="1"/>
  <c r="B59" i="24"/>
  <c r="L59" i="24"/>
  <c r="O59" i="24"/>
  <c r="Q59" i="24" s="1"/>
  <c r="S59" i="24" s="1"/>
  <c r="T59" i="24"/>
  <c r="B60" i="24"/>
  <c r="L60" i="24"/>
  <c r="O60" i="24"/>
  <c r="Q60" i="24"/>
  <c r="B61" i="24"/>
  <c r="L61" i="24"/>
  <c r="O61" i="24"/>
  <c r="Q61" i="24"/>
  <c r="S61" i="24"/>
  <c r="B62" i="24"/>
  <c r="L62" i="24"/>
  <c r="O62" i="24"/>
  <c r="Q62" i="24" s="1"/>
  <c r="S62" i="24"/>
  <c r="B63" i="24"/>
  <c r="L63" i="24"/>
  <c r="O63" i="24"/>
  <c r="Q63" i="24" s="1"/>
  <c r="B64" i="24"/>
  <c r="L64" i="24"/>
  <c r="O64" i="24"/>
  <c r="Q64" i="24" s="1"/>
  <c r="B65" i="24"/>
  <c r="L65" i="24"/>
  <c r="O65" i="24"/>
  <c r="Q65" i="24" s="1"/>
  <c r="S65" i="24" s="1"/>
  <c r="T65" i="24" s="1"/>
  <c r="B66" i="24"/>
  <c r="L66" i="24"/>
  <c r="O66" i="24"/>
  <c r="Q66" i="24"/>
  <c r="S66" i="24"/>
  <c r="B67" i="24"/>
  <c r="L67" i="24"/>
  <c r="O67" i="24"/>
  <c r="Q67" i="24" s="1"/>
  <c r="S67" i="24"/>
  <c r="B68" i="24"/>
  <c r="L68" i="24"/>
  <c r="O68" i="24"/>
  <c r="Q68" i="24" s="1"/>
  <c r="B69" i="24"/>
  <c r="L69" i="24"/>
  <c r="O69" i="24"/>
  <c r="Q69" i="24" s="1"/>
  <c r="B70" i="24"/>
  <c r="L70" i="24"/>
  <c r="O70" i="24"/>
  <c r="Q70" i="24" s="1"/>
  <c r="B71" i="24"/>
  <c r="L71" i="24"/>
  <c r="O71" i="24"/>
  <c r="Q71" i="24" s="1"/>
  <c r="S71" i="24"/>
  <c r="B72" i="24"/>
  <c r="L72" i="24"/>
  <c r="O72" i="24"/>
  <c r="Q72" i="24" s="1"/>
  <c r="S72" i="24"/>
  <c r="T72" i="24"/>
  <c r="B73" i="24"/>
  <c r="L73" i="24"/>
  <c r="O73" i="24"/>
  <c r="Q73" i="24"/>
  <c r="B74" i="24"/>
  <c r="L74" i="24"/>
  <c r="O74" i="24"/>
  <c r="Q74" i="24" s="1"/>
  <c r="B75" i="24"/>
  <c r="L75" i="24"/>
  <c r="O75" i="24"/>
  <c r="Q75" i="24" s="1"/>
  <c r="S75" i="24"/>
  <c r="B76" i="24"/>
  <c r="L76" i="24"/>
  <c r="O76" i="24"/>
  <c r="Q76" i="24" s="1"/>
  <c r="B77" i="24"/>
  <c r="L77" i="24"/>
  <c r="O77" i="24"/>
  <c r="Q77" i="24" s="1"/>
  <c r="S77" i="24" s="1"/>
  <c r="T77" i="24"/>
  <c r="B78" i="24"/>
  <c r="L78" i="24"/>
  <c r="O78" i="24"/>
  <c r="Q78" i="24"/>
  <c r="S78" i="24"/>
  <c r="B79" i="24"/>
  <c r="L79" i="24"/>
  <c r="O79" i="24"/>
  <c r="Q79" i="24" s="1"/>
  <c r="B80" i="24"/>
  <c r="L80" i="24"/>
  <c r="O80" i="24"/>
  <c r="Q80" i="24" s="1"/>
  <c r="B81" i="24"/>
  <c r="L81" i="24"/>
  <c r="O81" i="24"/>
  <c r="Q81" i="24" s="1"/>
  <c r="S81" i="24" s="1"/>
  <c r="T81" i="24" s="1"/>
  <c r="B82" i="24"/>
  <c r="L82" i="24"/>
  <c r="O82" i="24"/>
  <c r="Q82" i="24"/>
  <c r="S82" i="24"/>
  <c r="B83" i="24"/>
  <c r="L83" i="24"/>
  <c r="O83" i="24"/>
  <c r="Q83" i="24" s="1"/>
  <c r="S83" i="24"/>
  <c r="T83" i="24"/>
  <c r="B84" i="24"/>
  <c r="L84" i="24"/>
  <c r="O84" i="24"/>
  <c r="Q84" i="24"/>
  <c r="B85" i="24"/>
  <c r="L85" i="24"/>
  <c r="O85" i="24"/>
  <c r="Q85" i="24" s="1"/>
  <c r="S85" i="24" s="1"/>
  <c r="T85" i="24"/>
  <c r="B86" i="24"/>
  <c r="L86" i="24"/>
  <c r="O86" i="24"/>
  <c r="Q86" i="24"/>
  <c r="S86" i="24"/>
  <c r="B87" i="24"/>
  <c r="L87" i="24"/>
  <c r="O87" i="24"/>
  <c r="Q87" i="24" s="1"/>
  <c r="S87" i="24"/>
  <c r="B88" i="24"/>
  <c r="L88" i="24"/>
  <c r="O88" i="24"/>
  <c r="Q88" i="24" s="1"/>
  <c r="B89" i="24"/>
  <c r="L89" i="24"/>
  <c r="O89" i="24"/>
  <c r="Q89" i="24" s="1"/>
  <c r="B90" i="24"/>
  <c r="L90" i="24"/>
  <c r="O90" i="24"/>
  <c r="Q90" i="24"/>
  <c r="S90" i="24"/>
  <c r="B91" i="24"/>
  <c r="L91" i="24"/>
  <c r="O91" i="24"/>
  <c r="Q91" i="24" s="1"/>
  <c r="S91" i="24"/>
  <c r="T91" i="24"/>
  <c r="B92" i="24"/>
  <c r="L92" i="24"/>
  <c r="O92" i="24"/>
  <c r="Q92" i="24"/>
  <c r="B93" i="24"/>
  <c r="L93" i="24"/>
  <c r="O93" i="24"/>
  <c r="Q93" i="24" s="1"/>
  <c r="B94" i="24"/>
  <c r="L94" i="24"/>
  <c r="O94" i="24"/>
  <c r="Q94" i="24" s="1"/>
  <c r="B95" i="24"/>
  <c r="L95" i="24"/>
  <c r="O95" i="24"/>
  <c r="Q95" i="24" s="1"/>
  <c r="L96" i="24"/>
  <c r="O96" i="24"/>
  <c r="Q96" i="24"/>
  <c r="B97" i="24"/>
  <c r="L97" i="24"/>
  <c r="O97" i="24"/>
  <c r="Q97" i="24"/>
  <c r="S97" i="24"/>
  <c r="B98" i="24"/>
  <c r="L98" i="24"/>
  <c r="O98" i="24"/>
  <c r="Q98" i="24" s="1"/>
  <c r="S98" i="24" s="1"/>
  <c r="T98" i="24"/>
  <c r="B99" i="24"/>
  <c r="L99" i="24"/>
  <c r="O99" i="24"/>
  <c r="Q99" i="24"/>
  <c r="B100" i="24"/>
  <c r="L100" i="24"/>
  <c r="O100" i="24"/>
  <c r="Q100" i="24"/>
  <c r="B101" i="24"/>
  <c r="L101" i="24"/>
  <c r="O101" i="24"/>
  <c r="Q101" i="24"/>
  <c r="L102" i="24"/>
  <c r="O102" i="24"/>
  <c r="Q102" i="24" s="1"/>
  <c r="B103" i="24"/>
  <c r="L103" i="24"/>
  <c r="O103" i="24"/>
  <c r="Q103" i="24" s="1"/>
  <c r="B104" i="24"/>
  <c r="L104" i="24"/>
  <c r="O104" i="24"/>
  <c r="Q104" i="24" s="1"/>
  <c r="S104" i="24"/>
  <c r="T104" i="24" s="1"/>
  <c r="B105" i="24"/>
  <c r="L105" i="24"/>
  <c r="O105" i="24"/>
  <c r="Q105" i="24" s="1"/>
  <c r="B106" i="24"/>
  <c r="L106" i="24"/>
  <c r="O106" i="24"/>
  <c r="Q106" i="24" s="1"/>
  <c r="B107" i="24"/>
  <c r="L107" i="24"/>
  <c r="O107" i="24"/>
  <c r="Q107" i="24"/>
  <c r="S107" i="24"/>
  <c r="B108" i="24"/>
  <c r="L108" i="24"/>
  <c r="O108" i="24"/>
  <c r="Q108" i="24" s="1"/>
  <c r="S108" i="24"/>
  <c r="T108" i="24"/>
  <c r="B109" i="24"/>
  <c r="L109" i="24"/>
  <c r="O109" i="24"/>
  <c r="Q109" i="24"/>
  <c r="B110" i="24"/>
  <c r="L110" i="24"/>
  <c r="O110" i="24"/>
  <c r="Q110" i="24" s="1"/>
  <c r="B111" i="24"/>
  <c r="L111" i="24"/>
  <c r="O111" i="24"/>
  <c r="Q111" i="24" s="1"/>
  <c r="S111" i="24" s="1"/>
  <c r="B112" i="24"/>
  <c r="L112" i="24"/>
  <c r="O112" i="24"/>
  <c r="Q112" i="24" s="1"/>
  <c r="B113" i="24"/>
  <c r="L113" i="24"/>
  <c r="O113" i="24"/>
  <c r="Q113" i="24" s="1"/>
  <c r="S113" i="24"/>
  <c r="T113" i="24"/>
  <c r="B114" i="24"/>
  <c r="L114" i="24"/>
  <c r="O114" i="24"/>
  <c r="Q114" i="24"/>
  <c r="S114" i="24"/>
  <c r="B115" i="24"/>
  <c r="L115" i="24"/>
  <c r="O115" i="24"/>
  <c r="Q115" i="24" s="1"/>
  <c r="B116" i="24"/>
  <c r="L116" i="24"/>
  <c r="O116" i="24"/>
  <c r="Q116" i="24" s="1"/>
  <c r="S116" i="24"/>
  <c r="T116" i="24"/>
  <c r="B117" i="24"/>
  <c r="L117" i="24"/>
  <c r="O117" i="24"/>
  <c r="Q117" i="24"/>
  <c r="B118" i="24"/>
  <c r="L118" i="24"/>
  <c r="O118" i="24"/>
  <c r="Q118" i="24" s="1"/>
  <c r="B119" i="24"/>
  <c r="L119" i="24"/>
  <c r="O119" i="24"/>
  <c r="Q119" i="24"/>
  <c r="S119" i="24"/>
  <c r="B120" i="24"/>
  <c r="L120" i="24"/>
  <c r="O120" i="24"/>
  <c r="Q120" i="24" s="1"/>
  <c r="S120" i="24"/>
  <c r="T120" i="24"/>
  <c r="B121" i="24"/>
  <c r="L121" i="24"/>
  <c r="O121" i="24"/>
  <c r="Q121" i="24"/>
  <c r="B122" i="24"/>
  <c r="L122" i="24"/>
  <c r="O122" i="24"/>
  <c r="Q122" i="24" s="1"/>
  <c r="B123" i="24"/>
  <c r="L123" i="24"/>
  <c r="O123" i="24"/>
  <c r="Q123" i="24" s="1"/>
  <c r="S123" i="24"/>
  <c r="B124" i="24"/>
  <c r="L124" i="24"/>
  <c r="O124" i="24"/>
  <c r="Q124" i="24" s="1"/>
  <c r="S124" i="24"/>
  <c r="T124" i="24"/>
  <c r="B125" i="24"/>
  <c r="L125" i="24"/>
  <c r="O125" i="24"/>
  <c r="Q125" i="24"/>
  <c r="B126" i="24"/>
  <c r="L126" i="24"/>
  <c r="O126" i="24"/>
  <c r="Q126" i="24" s="1"/>
  <c r="B127" i="24"/>
  <c r="L127" i="24"/>
  <c r="O127" i="24"/>
  <c r="Q127" i="24"/>
  <c r="S127" i="24"/>
  <c r="B128" i="24"/>
  <c r="L128" i="24"/>
  <c r="O128" i="24"/>
  <c r="Q128" i="24" s="1"/>
  <c r="S128" i="24"/>
  <c r="T128" i="24" s="1"/>
  <c r="B129" i="24"/>
  <c r="L129" i="24"/>
  <c r="O129" i="24"/>
  <c r="Q129" i="24" s="1"/>
  <c r="B130" i="24"/>
  <c r="L130" i="24"/>
  <c r="O130" i="24"/>
  <c r="Q130" i="24" s="1"/>
  <c r="B131" i="24"/>
  <c r="L131" i="24"/>
  <c r="O131" i="24"/>
  <c r="Q131" i="24" s="1"/>
  <c r="S131" i="24"/>
  <c r="B132" i="24"/>
  <c r="L132" i="24"/>
  <c r="O132" i="24"/>
  <c r="Q132" i="24" s="1"/>
  <c r="S132" i="24"/>
  <c r="T132" i="24" s="1"/>
  <c r="B133" i="24"/>
  <c r="L133" i="24"/>
  <c r="O133" i="24"/>
  <c r="Q133" i="24" s="1"/>
  <c r="B134" i="24"/>
  <c r="L134" i="24"/>
  <c r="O134" i="24"/>
  <c r="Q134" i="24" s="1"/>
  <c r="B135" i="24"/>
  <c r="L135" i="24"/>
  <c r="O135" i="24"/>
  <c r="Q135" i="24" s="1"/>
  <c r="B136" i="24"/>
  <c r="L136" i="24"/>
  <c r="O136" i="24"/>
  <c r="Q136" i="24" s="1"/>
  <c r="S136" i="24"/>
  <c r="T136" i="24"/>
  <c r="B137" i="24"/>
  <c r="L137" i="24"/>
  <c r="O137" i="24"/>
  <c r="Q137" i="24"/>
  <c r="B138" i="24"/>
  <c r="L138" i="24"/>
  <c r="O138" i="24"/>
  <c r="Q138" i="24" s="1"/>
  <c r="B139" i="24"/>
  <c r="L139" i="24"/>
  <c r="O139" i="24"/>
  <c r="Q139" i="24" s="1"/>
  <c r="S139" i="24"/>
  <c r="B140" i="24"/>
  <c r="L140" i="24"/>
  <c r="O140" i="24"/>
  <c r="Q140" i="24" s="1"/>
  <c r="S140" i="24"/>
  <c r="T140" i="24"/>
  <c r="B141" i="24"/>
  <c r="L141" i="24"/>
  <c r="O141" i="24"/>
  <c r="Q141" i="24"/>
  <c r="B142" i="24"/>
  <c r="L142" i="24"/>
  <c r="O142" i="24"/>
  <c r="Q142" i="24" s="1"/>
  <c r="B143" i="24"/>
  <c r="L143" i="24"/>
  <c r="O143" i="24"/>
  <c r="Q143" i="24" s="1"/>
  <c r="S143" i="24"/>
  <c r="B144" i="24"/>
  <c r="L144" i="24"/>
  <c r="O144" i="24"/>
  <c r="Q144" i="24" s="1"/>
  <c r="L145" i="24"/>
  <c r="O145" i="24"/>
  <c r="Q145" i="24" s="1"/>
  <c r="S145" i="24" s="1"/>
  <c r="B146" i="24"/>
  <c r="L146" i="24"/>
  <c r="O146" i="24"/>
  <c r="Q146" i="24"/>
  <c r="S146" i="24" s="1"/>
  <c r="B147" i="24"/>
  <c r="L147" i="24"/>
  <c r="O147" i="24"/>
  <c r="Q147" i="24" s="1"/>
  <c r="S147" i="24" s="1"/>
  <c r="B148" i="24"/>
  <c r="L148" i="24"/>
  <c r="O148" i="24"/>
  <c r="Q148" i="24"/>
  <c r="S148" i="24"/>
  <c r="B149" i="24"/>
  <c r="L149" i="24"/>
  <c r="O149" i="24"/>
  <c r="Q149" i="24" s="1"/>
  <c r="S149" i="24" s="1"/>
  <c r="T149" i="24"/>
  <c r="B150" i="24"/>
  <c r="L150" i="24"/>
  <c r="O150" i="24"/>
  <c r="Q150" i="24"/>
  <c r="S150" i="24"/>
  <c r="B151" i="24"/>
  <c r="L151" i="24"/>
  <c r="O151" i="24"/>
  <c r="Q151" i="24" s="1"/>
  <c r="S151" i="24" s="1"/>
  <c r="T151" i="24"/>
  <c r="B152" i="24"/>
  <c r="L152" i="24"/>
  <c r="O152" i="24"/>
  <c r="Q152" i="24"/>
  <c r="B153" i="24"/>
  <c r="L153" i="24"/>
  <c r="O153" i="24"/>
  <c r="Q153" i="24" s="1"/>
  <c r="S153" i="24" s="1"/>
  <c r="B154" i="24"/>
  <c r="L154" i="24"/>
  <c r="O154" i="24"/>
  <c r="Q154" i="24"/>
  <c r="S154" i="24" s="1"/>
  <c r="B155" i="24"/>
  <c r="L155" i="24"/>
  <c r="O155" i="24"/>
  <c r="Q155" i="24" s="1"/>
  <c r="S155" i="24" s="1"/>
  <c r="B156" i="24"/>
  <c r="L156" i="24"/>
  <c r="O156" i="24"/>
  <c r="Q156" i="24"/>
  <c r="S156" i="24"/>
  <c r="B157" i="24"/>
  <c r="L157" i="24"/>
  <c r="O157" i="24"/>
  <c r="Q157" i="24" s="1"/>
  <c r="S157" i="24" s="1"/>
  <c r="T157" i="24"/>
  <c r="B158" i="24"/>
  <c r="L158" i="24"/>
  <c r="O158" i="24"/>
  <c r="Q158" i="24"/>
  <c r="S158" i="24"/>
  <c r="B159" i="24"/>
  <c r="L159" i="24"/>
  <c r="O159" i="24"/>
  <c r="Q159" i="24" s="1"/>
  <c r="S159" i="24" s="1"/>
  <c r="T159" i="24"/>
  <c r="B160" i="24"/>
  <c r="L160" i="24"/>
  <c r="O160" i="24"/>
  <c r="Q160" i="24"/>
  <c r="B161" i="24"/>
  <c r="L161" i="24"/>
  <c r="O161" i="24"/>
  <c r="Q161" i="24" s="1"/>
  <c r="S161" i="24" s="1"/>
  <c r="B162" i="24"/>
  <c r="L162" i="24"/>
  <c r="O162" i="24"/>
  <c r="Q162" i="24"/>
  <c r="S162" i="24" s="1"/>
  <c r="B163" i="24"/>
  <c r="L163" i="24"/>
  <c r="O163" i="24"/>
  <c r="Q163" i="24" s="1"/>
  <c r="S163" i="24" s="1"/>
  <c r="B164" i="24"/>
  <c r="L164" i="24"/>
  <c r="O164" i="24"/>
  <c r="Q164" i="24"/>
  <c r="S164" i="24"/>
  <c r="B165" i="24"/>
  <c r="L165" i="24"/>
  <c r="O165" i="24"/>
  <c r="Q165" i="24" s="1"/>
  <c r="S165" i="24" s="1"/>
  <c r="T165" i="24"/>
  <c r="B166" i="24"/>
  <c r="L166" i="24"/>
  <c r="O166" i="24"/>
  <c r="Q166" i="24"/>
  <c r="S166" i="24"/>
  <c r="B167" i="24"/>
  <c r="L167" i="24"/>
  <c r="O167" i="24"/>
  <c r="Q167" i="24" s="1"/>
  <c r="S167" i="24" s="1"/>
  <c r="T167" i="24"/>
  <c r="B168" i="24"/>
  <c r="L168" i="24"/>
  <c r="O168" i="24"/>
  <c r="Q168" i="24"/>
  <c r="B169" i="24"/>
  <c r="L169" i="24"/>
  <c r="O169" i="24"/>
  <c r="Q169" i="24" s="1"/>
  <c r="S169" i="24" s="1"/>
  <c r="B170" i="24"/>
  <c r="L170" i="24"/>
  <c r="O170" i="24"/>
  <c r="Q170" i="24"/>
  <c r="S170" i="24" s="1"/>
  <c r="B171" i="24"/>
  <c r="L171" i="24"/>
  <c r="O171" i="24"/>
  <c r="Q171" i="24" s="1"/>
  <c r="S171" i="24" s="1"/>
  <c r="B172" i="24"/>
  <c r="L172" i="24"/>
  <c r="O172" i="24"/>
  <c r="Q172" i="24" s="1"/>
  <c r="B173" i="24"/>
  <c r="L173" i="24"/>
  <c r="O173" i="24"/>
  <c r="Q173" i="24" s="1"/>
  <c r="B174" i="24"/>
  <c r="L174" i="24"/>
  <c r="O174" i="24"/>
  <c r="Q174" i="24" s="1"/>
  <c r="B175" i="24"/>
  <c r="L175" i="24"/>
  <c r="O175" i="24"/>
  <c r="Q175" i="24" s="1"/>
  <c r="S175" i="24" s="1"/>
  <c r="B176" i="24"/>
  <c r="L176" i="24"/>
  <c r="O176" i="24"/>
  <c r="Q176" i="24" s="1"/>
  <c r="B177" i="24"/>
  <c r="L177" i="24"/>
  <c r="O177" i="24"/>
  <c r="Q177" i="24" s="1"/>
  <c r="B178" i="24"/>
  <c r="L178" i="24"/>
  <c r="O178" i="24"/>
  <c r="Q178" i="24" s="1"/>
  <c r="S178" i="24" s="1"/>
  <c r="T178" i="24" s="1"/>
  <c r="B179" i="24"/>
  <c r="L179" i="24"/>
  <c r="O179" i="24"/>
  <c r="Q179" i="24"/>
  <c r="S179" i="24"/>
  <c r="B180" i="24"/>
  <c r="L180" i="24"/>
  <c r="O180" i="24"/>
  <c r="Q180" i="24" s="1"/>
  <c r="T180" i="24" s="1"/>
  <c r="S180" i="24"/>
  <c r="B181" i="24"/>
  <c r="L181" i="24"/>
  <c r="O181" i="24"/>
  <c r="Q181" i="24" s="1"/>
  <c r="B182" i="24"/>
  <c r="L182" i="24"/>
  <c r="O182" i="24"/>
  <c r="Q182" i="24" s="1"/>
  <c r="S182" i="24" s="1"/>
  <c r="T182" i="24" s="1"/>
  <c r="B183" i="24"/>
  <c r="L183" i="24"/>
  <c r="O183" i="24"/>
  <c r="Q183" i="24"/>
  <c r="S183" i="24"/>
  <c r="B184" i="24"/>
  <c r="L184" i="24"/>
  <c r="O184" i="24"/>
  <c r="Q184" i="24" s="1"/>
  <c r="B185" i="24"/>
  <c r="L185" i="24"/>
  <c r="O185" i="24"/>
  <c r="Q185" i="24"/>
  <c r="T185" i="24" s="1"/>
  <c r="S185" i="24"/>
  <c r="B186" i="24"/>
  <c r="L186" i="24"/>
  <c r="O186" i="24"/>
  <c r="Q186" i="24" s="1"/>
  <c r="B187" i="24"/>
  <c r="L187" i="24"/>
  <c r="O187" i="24"/>
  <c r="Q187" i="24" s="1"/>
  <c r="B188" i="24"/>
  <c r="L188" i="24"/>
  <c r="O188" i="24"/>
  <c r="Q188" i="24" s="1"/>
  <c r="B189" i="24"/>
  <c r="L189" i="24"/>
  <c r="O189" i="24"/>
  <c r="Q189" i="24"/>
  <c r="T189" i="24" s="1"/>
  <c r="S189" i="24"/>
  <c r="B190" i="24"/>
  <c r="L190" i="24"/>
  <c r="O190" i="24"/>
  <c r="Q190" i="24" s="1"/>
  <c r="B191" i="24"/>
  <c r="L191" i="24"/>
  <c r="O191" i="24"/>
  <c r="Q191" i="24"/>
  <c r="T191" i="24" s="1"/>
  <c r="S191" i="24"/>
  <c r="B192" i="24"/>
  <c r="L192" i="24"/>
  <c r="O192" i="24"/>
  <c r="Q192" i="24" s="1"/>
  <c r="B193" i="24"/>
  <c r="L193" i="24"/>
  <c r="O193" i="24"/>
  <c r="Q193" i="24"/>
  <c r="T193" i="24" s="1"/>
  <c r="S193" i="24"/>
  <c r="B194" i="24"/>
  <c r="L194" i="24"/>
  <c r="O194" i="24"/>
  <c r="Q194" i="24" s="1"/>
  <c r="B195" i="24"/>
  <c r="L195" i="24"/>
  <c r="O195" i="24"/>
  <c r="Q195" i="24" s="1"/>
  <c r="B196" i="24"/>
  <c r="L196" i="24"/>
  <c r="O196" i="24"/>
  <c r="Q196" i="24"/>
  <c r="T196" i="24" s="1"/>
  <c r="S196" i="24"/>
  <c r="B197" i="24"/>
  <c r="L197" i="24"/>
  <c r="O197" i="24"/>
  <c r="Q197" i="24" s="1"/>
  <c r="B198" i="24"/>
  <c r="L198" i="24"/>
  <c r="O198" i="24"/>
  <c r="Q198" i="24"/>
  <c r="T198" i="24" s="1"/>
  <c r="S198" i="24"/>
  <c r="B199" i="24"/>
  <c r="L199" i="24"/>
  <c r="O199" i="24"/>
  <c r="Q199" i="24" s="1"/>
  <c r="B200" i="24"/>
  <c r="L200" i="24"/>
  <c r="O200" i="24"/>
  <c r="Q200" i="24"/>
  <c r="T200" i="24" s="1"/>
  <c r="S200" i="24"/>
  <c r="B201" i="24"/>
  <c r="L201" i="24"/>
  <c r="O201" i="24"/>
  <c r="Q201" i="24" s="1"/>
  <c r="B202" i="24"/>
  <c r="L202" i="24"/>
  <c r="O202" i="24"/>
  <c r="Q202" i="24"/>
  <c r="B203" i="24"/>
  <c r="L203" i="24"/>
  <c r="O203" i="24"/>
  <c r="Q203" i="24"/>
  <c r="T203" i="24" s="1"/>
  <c r="S203" i="24"/>
  <c r="B204" i="24"/>
  <c r="L204" i="24"/>
  <c r="O204" i="24"/>
  <c r="Q204" i="24" s="1"/>
  <c r="B205" i="24"/>
  <c r="L205" i="24"/>
  <c r="O205" i="24"/>
  <c r="Q205" i="24"/>
  <c r="T205" i="24" s="1"/>
  <c r="S205" i="24"/>
  <c r="B206" i="24"/>
  <c r="L206" i="24"/>
  <c r="O206" i="24"/>
  <c r="Q206" i="24" s="1"/>
  <c r="B207" i="24"/>
  <c r="L207" i="24"/>
  <c r="O207" i="24"/>
  <c r="Q207" i="24" s="1"/>
  <c r="B208" i="24"/>
  <c r="L208" i="24"/>
  <c r="O208" i="24"/>
  <c r="Q208" i="24"/>
  <c r="T208" i="24" s="1"/>
  <c r="S208" i="24"/>
  <c r="B209" i="24"/>
  <c r="L209" i="24"/>
  <c r="O209" i="24"/>
  <c r="Q209" i="24" s="1"/>
  <c r="B210" i="24"/>
  <c r="L210" i="24"/>
  <c r="O210" i="24"/>
  <c r="Q210" i="24"/>
  <c r="T210" i="24" s="1"/>
  <c r="S210" i="24"/>
  <c r="B211" i="24"/>
  <c r="L211" i="24"/>
  <c r="O211" i="24"/>
  <c r="Q211" i="24" s="1"/>
  <c r="B212" i="24"/>
  <c r="L212" i="24"/>
  <c r="O212" i="24"/>
  <c r="Q212" i="24"/>
  <c r="B213" i="24"/>
  <c r="L213" i="24"/>
  <c r="O213" i="24"/>
  <c r="Q213" i="24"/>
  <c r="T213" i="24" s="1"/>
  <c r="S213" i="24"/>
  <c r="B214" i="24"/>
  <c r="L214" i="24"/>
  <c r="O214" i="24"/>
  <c r="Q214" i="24" s="1"/>
  <c r="B215" i="24"/>
  <c r="L215" i="24"/>
  <c r="O215" i="24"/>
  <c r="Q215" i="24"/>
  <c r="B216" i="24"/>
  <c r="L216" i="24"/>
  <c r="O216" i="24"/>
  <c r="Q216" i="24"/>
  <c r="T216" i="24" s="1"/>
  <c r="S216" i="24"/>
  <c r="B217" i="24"/>
  <c r="L217" i="24"/>
  <c r="O217" i="24"/>
  <c r="Q217" i="24" s="1"/>
  <c r="B218" i="24"/>
  <c r="L218" i="24"/>
  <c r="O218" i="24"/>
  <c r="Q218" i="24"/>
  <c r="B219" i="24"/>
  <c r="L219" i="24"/>
  <c r="O219" i="24"/>
  <c r="Q219" i="24"/>
  <c r="T219" i="24" s="1"/>
  <c r="S219" i="24"/>
  <c r="B220" i="24"/>
  <c r="L220" i="24"/>
  <c r="O220" i="24"/>
  <c r="Q220" i="24" s="1"/>
  <c r="B221" i="24"/>
  <c r="L221" i="24"/>
  <c r="O221" i="24"/>
  <c r="Q221" i="24"/>
  <c r="T221" i="24" s="1"/>
  <c r="S221" i="24"/>
  <c r="B222" i="24"/>
  <c r="L222" i="24"/>
  <c r="O222" i="24"/>
  <c r="Q222" i="24" s="1"/>
  <c r="B223" i="24"/>
  <c r="L223" i="24"/>
  <c r="O223" i="24"/>
  <c r="Q223" i="24" s="1"/>
  <c r="B224" i="24"/>
  <c r="L224" i="24"/>
  <c r="O224" i="24"/>
  <c r="Q224" i="24"/>
  <c r="T224" i="24" s="1"/>
  <c r="S224" i="24"/>
  <c r="B225" i="24"/>
  <c r="L225" i="24"/>
  <c r="O225" i="24"/>
  <c r="Q225" i="24" s="1"/>
  <c r="B226" i="24"/>
  <c r="L226" i="24"/>
  <c r="O226" i="24"/>
  <c r="Q226" i="24"/>
  <c r="T226" i="24" s="1"/>
  <c r="S226" i="24"/>
  <c r="B227" i="24"/>
  <c r="L227" i="24"/>
  <c r="O227" i="24"/>
  <c r="Q227" i="24" s="1"/>
  <c r="B228" i="24"/>
  <c r="L228" i="24"/>
  <c r="O228" i="24"/>
  <c r="Q228" i="24" s="1"/>
  <c r="B229" i="24"/>
  <c r="L229" i="24"/>
  <c r="O229" i="24"/>
  <c r="Q229" i="24"/>
  <c r="T229" i="24" s="1"/>
  <c r="S229" i="24"/>
  <c r="B230" i="24"/>
  <c r="L230" i="24"/>
  <c r="O230" i="24"/>
  <c r="Q230" i="24" s="1"/>
  <c r="B231" i="24"/>
  <c r="L231" i="24"/>
  <c r="O231" i="24"/>
  <c r="Q231" i="24"/>
  <c r="T231" i="24" s="1"/>
  <c r="S231" i="24"/>
  <c r="B232" i="24"/>
  <c r="L232" i="24"/>
  <c r="O232" i="24"/>
  <c r="Q232" i="24" s="1"/>
  <c r="B233" i="24"/>
  <c r="L233" i="24"/>
  <c r="O233" i="24"/>
  <c r="Q233" i="24"/>
  <c r="T233" i="24" s="1"/>
  <c r="S233" i="24"/>
  <c r="B234" i="24"/>
  <c r="L234" i="24"/>
  <c r="O234" i="24"/>
  <c r="Q234" i="24" s="1"/>
  <c r="B235" i="24"/>
  <c r="L235" i="24"/>
  <c r="O235" i="24"/>
  <c r="Q235" i="24"/>
  <c r="T235" i="24" s="1"/>
  <c r="S235" i="24"/>
  <c r="M236" i="24"/>
  <c r="N236" i="24"/>
  <c r="O236" i="24"/>
  <c r="P236" i="24"/>
  <c r="R236" i="24"/>
  <c r="M204" i="23"/>
  <c r="K204" i="23"/>
  <c r="H204" i="23"/>
  <c r="L203" i="23"/>
  <c r="J203" i="23"/>
  <c r="F203" i="23"/>
  <c r="N202" i="23"/>
  <c r="O202" i="23" s="1"/>
  <c r="L202" i="23"/>
  <c r="J202" i="23"/>
  <c r="F202" i="23"/>
  <c r="O201" i="23"/>
  <c r="I201" i="23"/>
  <c r="J201" i="23" s="1"/>
  <c r="L201" i="23" s="1"/>
  <c r="N201" i="23" s="1"/>
  <c r="F201" i="23"/>
  <c r="N200" i="23"/>
  <c r="L200" i="23"/>
  <c r="J200" i="23"/>
  <c r="I200" i="23"/>
  <c r="F200" i="23"/>
  <c r="J199" i="23"/>
  <c r="L199" i="23" s="1"/>
  <c r="F199" i="23"/>
  <c r="L198" i="23"/>
  <c r="J198" i="23"/>
  <c r="F198" i="23"/>
  <c r="L197" i="23"/>
  <c r="J197" i="23"/>
  <c r="I197" i="23"/>
  <c r="F197" i="23"/>
  <c r="O196" i="23"/>
  <c r="J196" i="23"/>
  <c r="L196" i="23" s="1"/>
  <c r="N196" i="23" s="1"/>
  <c r="F196" i="23"/>
  <c r="J195" i="23"/>
  <c r="L195" i="23" s="1"/>
  <c r="I195" i="23"/>
  <c r="F195" i="23"/>
  <c r="N194" i="23"/>
  <c r="O194" i="23" s="1"/>
  <c r="I194" i="23"/>
  <c r="J194" i="23" s="1"/>
  <c r="L194" i="23" s="1"/>
  <c r="F194" i="23"/>
  <c r="J193" i="23"/>
  <c r="L193" i="23" s="1"/>
  <c r="F193" i="23"/>
  <c r="N192" i="23"/>
  <c r="L192" i="23"/>
  <c r="J192" i="23"/>
  <c r="F192" i="23"/>
  <c r="O191" i="23"/>
  <c r="I191" i="23"/>
  <c r="J191" i="23" s="1"/>
  <c r="L191" i="23" s="1"/>
  <c r="N191" i="23" s="1"/>
  <c r="F191" i="23"/>
  <c r="L190" i="23"/>
  <c r="J190" i="23"/>
  <c r="F190" i="23"/>
  <c r="L189" i="23"/>
  <c r="J189" i="23"/>
  <c r="F189" i="23"/>
  <c r="N188" i="23"/>
  <c r="O188" i="23" s="1"/>
  <c r="L188" i="23"/>
  <c r="J188" i="23"/>
  <c r="F188" i="23"/>
  <c r="O187" i="23"/>
  <c r="I187" i="23"/>
  <c r="J187" i="23" s="1"/>
  <c r="L187" i="23" s="1"/>
  <c r="N187" i="23" s="1"/>
  <c r="F187" i="23"/>
  <c r="N186" i="23"/>
  <c r="L186" i="23"/>
  <c r="J186" i="23"/>
  <c r="I186" i="23"/>
  <c r="F186" i="23"/>
  <c r="J185" i="23"/>
  <c r="L185" i="23" s="1"/>
  <c r="F185" i="23"/>
  <c r="L184" i="23"/>
  <c r="J184" i="23"/>
  <c r="F184" i="23"/>
  <c r="L183" i="23"/>
  <c r="J183" i="23"/>
  <c r="I183" i="23"/>
  <c r="F183" i="23"/>
  <c r="I182" i="23"/>
  <c r="J182" i="23" s="1"/>
  <c r="L182" i="23" s="1"/>
  <c r="N182" i="23" s="1"/>
  <c r="F182" i="23"/>
  <c r="N181" i="23"/>
  <c r="L181" i="23"/>
  <c r="J181" i="23"/>
  <c r="I181" i="23"/>
  <c r="F181" i="23"/>
  <c r="J180" i="23"/>
  <c r="L180" i="23" s="1"/>
  <c r="F180" i="23"/>
  <c r="L179" i="23"/>
  <c r="J179" i="23"/>
  <c r="I179" i="23"/>
  <c r="F179" i="23"/>
  <c r="O178" i="23"/>
  <c r="N178" i="23"/>
  <c r="L178" i="23"/>
  <c r="J178" i="23"/>
  <c r="F178" i="23"/>
  <c r="J177" i="23"/>
  <c r="L177" i="23" s="1"/>
  <c r="F177" i="23"/>
  <c r="L176" i="23"/>
  <c r="J176" i="23"/>
  <c r="F176" i="23"/>
  <c r="L175" i="23"/>
  <c r="J175" i="23"/>
  <c r="F175" i="23"/>
  <c r="N174" i="23"/>
  <c r="I174" i="23"/>
  <c r="J174" i="23" s="1"/>
  <c r="L174" i="23" s="1"/>
  <c r="F174" i="23"/>
  <c r="J173" i="23"/>
  <c r="L173" i="23" s="1"/>
  <c r="F173" i="23"/>
  <c r="N172" i="23"/>
  <c r="L172" i="23"/>
  <c r="J172" i="23"/>
  <c r="I172" i="23"/>
  <c r="F172" i="23"/>
  <c r="J171" i="23"/>
  <c r="L171" i="23" s="1"/>
  <c r="I171" i="23"/>
  <c r="F171" i="23"/>
  <c r="L170" i="23"/>
  <c r="J170" i="23"/>
  <c r="I170" i="23"/>
  <c r="F170" i="23"/>
  <c r="O169" i="23"/>
  <c r="J169" i="23"/>
  <c r="L169" i="23" s="1"/>
  <c r="N169" i="23" s="1"/>
  <c r="F169" i="23"/>
  <c r="J168" i="23"/>
  <c r="L168" i="23" s="1"/>
  <c r="I168" i="23"/>
  <c r="F168" i="23"/>
  <c r="N167" i="23"/>
  <c r="O167" i="23" s="1"/>
  <c r="L167" i="23"/>
  <c r="J167" i="23"/>
  <c r="F167" i="23"/>
  <c r="O166" i="23"/>
  <c r="J166" i="23"/>
  <c r="L166" i="23" s="1"/>
  <c r="N166" i="23" s="1"/>
  <c r="F166" i="23"/>
  <c r="J165" i="23"/>
  <c r="L165" i="23" s="1"/>
  <c r="F165" i="23"/>
  <c r="N164" i="23"/>
  <c r="L164" i="23"/>
  <c r="J164" i="23"/>
  <c r="F164" i="23"/>
  <c r="O163" i="23"/>
  <c r="N163" i="23"/>
  <c r="L163" i="23"/>
  <c r="J163" i="23"/>
  <c r="F163" i="23"/>
  <c r="J162" i="23"/>
  <c r="L162" i="23" s="1"/>
  <c r="F162" i="23"/>
  <c r="L161" i="23"/>
  <c r="J161" i="23"/>
  <c r="F161" i="23"/>
  <c r="L160" i="23"/>
  <c r="J160" i="23"/>
  <c r="F160" i="23"/>
  <c r="N159" i="23"/>
  <c r="O159" i="23" s="1"/>
  <c r="L159" i="23"/>
  <c r="J159" i="23"/>
  <c r="F159" i="23"/>
  <c r="O158" i="23"/>
  <c r="J158" i="23"/>
  <c r="L158" i="23" s="1"/>
  <c r="N158" i="23" s="1"/>
  <c r="F158" i="23"/>
  <c r="J157" i="23"/>
  <c r="L157" i="23" s="1"/>
  <c r="F157" i="23"/>
  <c r="N156" i="23"/>
  <c r="L156" i="23"/>
  <c r="J156" i="23"/>
  <c r="F156" i="23"/>
  <c r="I155" i="23"/>
  <c r="J155" i="23" s="1"/>
  <c r="L155" i="23" s="1"/>
  <c r="F155" i="23"/>
  <c r="L154" i="23"/>
  <c r="J154" i="23"/>
  <c r="F154" i="23"/>
  <c r="L153" i="23"/>
  <c r="J153" i="23"/>
  <c r="F153" i="23"/>
  <c r="N152" i="23"/>
  <c r="O152" i="23" s="1"/>
  <c r="L152" i="23"/>
  <c r="J152" i="23"/>
  <c r="F152" i="23"/>
  <c r="O151" i="23"/>
  <c r="I151" i="23"/>
  <c r="J151" i="23" s="1"/>
  <c r="L151" i="23" s="1"/>
  <c r="N151" i="23" s="1"/>
  <c r="F151" i="23"/>
  <c r="N150" i="23"/>
  <c r="L150" i="23"/>
  <c r="J150" i="23"/>
  <c r="F150" i="23"/>
  <c r="O149" i="23"/>
  <c r="N149" i="23"/>
  <c r="L149" i="23"/>
  <c r="J149" i="23"/>
  <c r="F149" i="23"/>
  <c r="J148" i="23"/>
  <c r="L148" i="23" s="1"/>
  <c r="F148" i="23"/>
  <c r="L147" i="23"/>
  <c r="J147" i="23"/>
  <c r="I147" i="23"/>
  <c r="F147" i="23"/>
  <c r="O146" i="23"/>
  <c r="N146" i="23"/>
  <c r="L146" i="23"/>
  <c r="J146" i="23"/>
  <c r="F146" i="23"/>
  <c r="J145" i="23"/>
  <c r="L145" i="23" s="1"/>
  <c r="F145" i="23"/>
  <c r="L144" i="23"/>
  <c r="J144" i="23"/>
  <c r="F144" i="23"/>
  <c r="L143" i="23"/>
  <c r="J143" i="23"/>
  <c r="F143" i="23"/>
  <c r="N142" i="23"/>
  <c r="I142" i="23"/>
  <c r="J142" i="23" s="1"/>
  <c r="L142" i="23" s="1"/>
  <c r="O142" i="23" s="1"/>
  <c r="F142" i="23"/>
  <c r="J141" i="23"/>
  <c r="L141" i="23" s="1"/>
  <c r="F141" i="23"/>
  <c r="N140" i="23"/>
  <c r="L140" i="23"/>
  <c r="J140" i="23"/>
  <c r="F140" i="23"/>
  <c r="O139" i="23"/>
  <c r="N139" i="23"/>
  <c r="L139" i="23"/>
  <c r="J139" i="23"/>
  <c r="F139" i="23"/>
  <c r="J138" i="23"/>
  <c r="L138" i="23" s="1"/>
  <c r="F138" i="23"/>
  <c r="L137" i="23"/>
  <c r="J137" i="23"/>
  <c r="I137" i="23"/>
  <c r="F137" i="23"/>
  <c r="O136" i="23"/>
  <c r="N136" i="23"/>
  <c r="L136" i="23"/>
  <c r="J136" i="23"/>
  <c r="F136" i="23"/>
  <c r="J135" i="23"/>
  <c r="L135" i="23" s="1"/>
  <c r="I135" i="23"/>
  <c r="F135" i="23"/>
  <c r="L134" i="23"/>
  <c r="J134" i="23"/>
  <c r="F134" i="23"/>
  <c r="N133" i="23"/>
  <c r="O133" i="23" s="1"/>
  <c r="L133" i="23"/>
  <c r="J133" i="23"/>
  <c r="F133" i="23"/>
  <c r="I132" i="23"/>
  <c r="J132" i="23" s="1"/>
  <c r="L132" i="23" s="1"/>
  <c r="N132" i="23" s="1"/>
  <c r="F132" i="23"/>
  <c r="N131" i="23"/>
  <c r="L131" i="23"/>
  <c r="J131" i="23"/>
  <c r="F131" i="23"/>
  <c r="O130" i="23"/>
  <c r="I130" i="23"/>
  <c r="J130" i="23" s="1"/>
  <c r="L130" i="23" s="1"/>
  <c r="N130" i="23" s="1"/>
  <c r="F130" i="23"/>
  <c r="L129" i="23"/>
  <c r="J129" i="23"/>
  <c r="I129" i="23"/>
  <c r="F129" i="23"/>
  <c r="O128" i="23"/>
  <c r="N128" i="23"/>
  <c r="L128" i="23"/>
  <c r="J128" i="23"/>
  <c r="F128" i="23"/>
  <c r="J127" i="23"/>
  <c r="L127" i="23" s="1"/>
  <c r="F127" i="23"/>
  <c r="L126" i="23"/>
  <c r="J126" i="23"/>
  <c r="F126" i="23"/>
  <c r="L125" i="23"/>
  <c r="J125" i="23"/>
  <c r="I125" i="23"/>
  <c r="F125" i="23"/>
  <c r="I124" i="23"/>
  <c r="J124" i="23" s="1"/>
  <c r="L124" i="23" s="1"/>
  <c r="N124" i="23" s="1"/>
  <c r="F124" i="23"/>
  <c r="N123" i="23"/>
  <c r="L123" i="23"/>
  <c r="J123" i="23"/>
  <c r="F123" i="23"/>
  <c r="O122" i="23"/>
  <c r="N122" i="23"/>
  <c r="L122" i="23"/>
  <c r="J122" i="23"/>
  <c r="F122" i="23"/>
  <c r="J121" i="23"/>
  <c r="L121" i="23" s="1"/>
  <c r="F121" i="23"/>
  <c r="L120" i="23"/>
  <c r="J120" i="23"/>
  <c r="F120" i="23"/>
  <c r="L119" i="23"/>
  <c r="J119" i="23"/>
  <c r="I119" i="23"/>
  <c r="F119" i="23"/>
  <c r="I118" i="23"/>
  <c r="J118" i="23" s="1"/>
  <c r="L118" i="23" s="1"/>
  <c r="F118" i="23"/>
  <c r="N117" i="23"/>
  <c r="L117" i="23"/>
  <c r="J117" i="23"/>
  <c r="F117" i="23"/>
  <c r="I116" i="23"/>
  <c r="J116" i="23" s="1"/>
  <c r="L116" i="23" s="1"/>
  <c r="N116" i="23" s="1"/>
  <c r="F116" i="23"/>
  <c r="L115" i="23"/>
  <c r="J115" i="23"/>
  <c r="I115" i="23"/>
  <c r="F115" i="23"/>
  <c r="O114" i="23"/>
  <c r="N114" i="23"/>
  <c r="L114" i="23"/>
  <c r="J114" i="23"/>
  <c r="F114" i="23"/>
  <c r="J113" i="23"/>
  <c r="L113" i="23" s="1"/>
  <c r="F113" i="23"/>
  <c r="L112" i="23"/>
  <c r="J112" i="23"/>
  <c r="F112" i="23"/>
  <c r="L111" i="23"/>
  <c r="J111" i="23"/>
  <c r="I111" i="23"/>
  <c r="F111" i="23"/>
  <c r="O110" i="23"/>
  <c r="J110" i="23"/>
  <c r="L110" i="23" s="1"/>
  <c r="N110" i="23" s="1"/>
  <c r="F110" i="23"/>
  <c r="L109" i="23"/>
  <c r="J109" i="23"/>
  <c r="F109" i="23"/>
  <c r="L108" i="23"/>
  <c r="J108" i="23"/>
  <c r="F108" i="23"/>
  <c r="N107" i="23"/>
  <c r="L107" i="23"/>
  <c r="J107" i="23"/>
  <c r="F107" i="23"/>
  <c r="O106" i="23"/>
  <c r="J106" i="23"/>
  <c r="L106" i="23" s="1"/>
  <c r="N106" i="23" s="1"/>
  <c r="I106" i="23"/>
  <c r="F106" i="23"/>
  <c r="L105" i="23"/>
  <c r="J105" i="23"/>
  <c r="I105" i="23"/>
  <c r="F105" i="23"/>
  <c r="O104" i="23"/>
  <c r="J104" i="23"/>
  <c r="L104" i="23" s="1"/>
  <c r="N104" i="23" s="1"/>
  <c r="I104" i="23"/>
  <c r="F104" i="23"/>
  <c r="N103" i="23"/>
  <c r="J103" i="23"/>
  <c r="L103" i="23" s="1"/>
  <c r="I103" i="23"/>
  <c r="F103" i="23"/>
  <c r="N102" i="23"/>
  <c r="J102" i="23"/>
  <c r="L102" i="23" s="1"/>
  <c r="I102" i="23"/>
  <c r="F102" i="23"/>
  <c r="N101" i="23"/>
  <c r="J101" i="23"/>
  <c r="L101" i="23" s="1"/>
  <c r="F101" i="23"/>
  <c r="L100" i="23"/>
  <c r="J100" i="23"/>
  <c r="F100" i="23"/>
  <c r="J99" i="23"/>
  <c r="L99" i="23" s="1"/>
  <c r="F99" i="23"/>
  <c r="I98" i="23"/>
  <c r="J98" i="23" s="1"/>
  <c r="L98" i="23" s="1"/>
  <c r="F98" i="23"/>
  <c r="L97" i="23"/>
  <c r="N97" i="23" s="1"/>
  <c r="J97" i="23"/>
  <c r="F97" i="23"/>
  <c r="J96" i="23"/>
  <c r="L96" i="23" s="1"/>
  <c r="N96" i="23" s="1"/>
  <c r="F96" i="23"/>
  <c r="O95" i="23"/>
  <c r="L95" i="23"/>
  <c r="N95" i="23" s="1"/>
  <c r="J95" i="23"/>
  <c r="F95" i="23"/>
  <c r="N94" i="23"/>
  <c r="J94" i="23"/>
  <c r="L94" i="23" s="1"/>
  <c r="F94" i="23"/>
  <c r="O93" i="23"/>
  <c r="L93" i="23"/>
  <c r="N93" i="23" s="1"/>
  <c r="J93" i="23"/>
  <c r="F93" i="23"/>
  <c r="N92" i="23"/>
  <c r="J92" i="23"/>
  <c r="L92" i="23" s="1"/>
  <c r="I92" i="23"/>
  <c r="F92" i="23"/>
  <c r="N91" i="23"/>
  <c r="J91" i="23"/>
  <c r="L91" i="23" s="1"/>
  <c r="I91" i="23"/>
  <c r="F91" i="23"/>
  <c r="N90" i="23"/>
  <c r="J90" i="23"/>
  <c r="L90" i="23" s="1"/>
  <c r="F90" i="23"/>
  <c r="L89" i="23"/>
  <c r="J89" i="23"/>
  <c r="F89" i="23"/>
  <c r="J88" i="23"/>
  <c r="L88" i="23" s="1"/>
  <c r="I88" i="23"/>
  <c r="F88" i="23"/>
  <c r="J87" i="23"/>
  <c r="L87" i="23" s="1"/>
  <c r="F87" i="23"/>
  <c r="I86" i="23"/>
  <c r="J86" i="23" s="1"/>
  <c r="L86" i="23" s="1"/>
  <c r="F86" i="23"/>
  <c r="L85" i="23"/>
  <c r="N85" i="23" s="1"/>
  <c r="J85" i="23"/>
  <c r="F85" i="23"/>
  <c r="J84" i="23"/>
  <c r="L84" i="23" s="1"/>
  <c r="N84" i="23" s="1"/>
  <c r="F84" i="23"/>
  <c r="O83" i="23"/>
  <c r="L83" i="23"/>
  <c r="N83" i="23" s="1"/>
  <c r="J83" i="23"/>
  <c r="F83" i="23"/>
  <c r="N82" i="23"/>
  <c r="J82" i="23"/>
  <c r="L82" i="23" s="1"/>
  <c r="F82" i="23"/>
  <c r="O81" i="23"/>
  <c r="L81" i="23"/>
  <c r="N81" i="23" s="1"/>
  <c r="J81" i="23"/>
  <c r="F81" i="23"/>
  <c r="N80" i="23"/>
  <c r="J80" i="23"/>
  <c r="L80" i="23" s="1"/>
  <c r="F80" i="23"/>
  <c r="L79" i="23"/>
  <c r="I79" i="23"/>
  <c r="J79" i="23" s="1"/>
  <c r="F79" i="23"/>
  <c r="L78" i="23"/>
  <c r="J78" i="23"/>
  <c r="F78" i="23"/>
  <c r="J77" i="23"/>
  <c r="L77" i="23" s="1"/>
  <c r="F77" i="23"/>
  <c r="L76" i="23"/>
  <c r="N76" i="23" s="1"/>
  <c r="J76" i="23"/>
  <c r="F76" i="23"/>
  <c r="J75" i="23"/>
  <c r="L75" i="23" s="1"/>
  <c r="N75" i="23" s="1"/>
  <c r="F75" i="23"/>
  <c r="O74" i="23"/>
  <c r="L74" i="23"/>
  <c r="N74" i="23" s="1"/>
  <c r="J74" i="23"/>
  <c r="F74" i="23"/>
  <c r="N73" i="23"/>
  <c r="J73" i="23"/>
  <c r="L73" i="23" s="1"/>
  <c r="I73" i="23"/>
  <c r="F73" i="23"/>
  <c r="N72" i="23"/>
  <c r="J72" i="23"/>
  <c r="L72" i="23" s="1"/>
  <c r="F72" i="23"/>
  <c r="O71" i="23"/>
  <c r="L71" i="23"/>
  <c r="N71" i="23" s="1"/>
  <c r="J71" i="23"/>
  <c r="F71" i="23"/>
  <c r="N70" i="23"/>
  <c r="J70" i="23"/>
  <c r="L70" i="23" s="1"/>
  <c r="F70" i="23"/>
  <c r="L69" i="23"/>
  <c r="J69" i="23"/>
  <c r="F69" i="23"/>
  <c r="J68" i="23"/>
  <c r="L68" i="23" s="1"/>
  <c r="I68" i="23"/>
  <c r="F68" i="23"/>
  <c r="J67" i="23"/>
  <c r="L67" i="23" s="1"/>
  <c r="F67" i="23"/>
  <c r="L66" i="23"/>
  <c r="N66" i="23" s="1"/>
  <c r="J66" i="23"/>
  <c r="F66" i="23"/>
  <c r="J65" i="23"/>
  <c r="L65" i="23" s="1"/>
  <c r="F65" i="23"/>
  <c r="I64" i="23"/>
  <c r="J64" i="23" s="1"/>
  <c r="L64" i="23" s="1"/>
  <c r="F64" i="23"/>
  <c r="O63" i="23"/>
  <c r="L63" i="23"/>
  <c r="N63" i="23" s="1"/>
  <c r="J63" i="23"/>
  <c r="F63" i="23"/>
  <c r="N62" i="23"/>
  <c r="J62" i="23"/>
  <c r="L62" i="23" s="1"/>
  <c r="I62" i="23"/>
  <c r="F62" i="23"/>
  <c r="N61" i="23"/>
  <c r="J61" i="23"/>
  <c r="L61" i="23" s="1"/>
  <c r="F61" i="23"/>
  <c r="O60" i="23"/>
  <c r="L60" i="23"/>
  <c r="N60" i="23" s="1"/>
  <c r="J60" i="23"/>
  <c r="F60" i="23"/>
  <c r="N59" i="23"/>
  <c r="J59" i="23"/>
  <c r="L59" i="23" s="1"/>
  <c r="I59" i="23"/>
  <c r="F59" i="23"/>
  <c r="N58" i="23"/>
  <c r="J58" i="23"/>
  <c r="L58" i="23" s="1"/>
  <c r="F58" i="23"/>
  <c r="L57" i="23"/>
  <c r="I57" i="23"/>
  <c r="J57" i="23" s="1"/>
  <c r="F57" i="23"/>
  <c r="L56" i="23"/>
  <c r="J56" i="23"/>
  <c r="F56" i="23"/>
  <c r="J55" i="23"/>
  <c r="L55" i="23" s="1"/>
  <c r="I55" i="23"/>
  <c r="F55" i="23"/>
  <c r="J54" i="23"/>
  <c r="L54" i="23" s="1"/>
  <c r="I54" i="23"/>
  <c r="F54" i="23"/>
  <c r="J53" i="23"/>
  <c r="L53" i="23" s="1"/>
  <c r="F53" i="23"/>
  <c r="I52" i="23"/>
  <c r="J52" i="23" s="1"/>
  <c r="L52" i="23" s="1"/>
  <c r="F52" i="23"/>
  <c r="I51" i="23"/>
  <c r="J51" i="23" s="1"/>
  <c r="L51" i="23" s="1"/>
  <c r="F51" i="23"/>
  <c r="I50" i="23"/>
  <c r="J50" i="23" s="1"/>
  <c r="L50" i="23" s="1"/>
  <c r="F50" i="23"/>
  <c r="L49" i="23"/>
  <c r="J49" i="23"/>
  <c r="F49" i="23"/>
  <c r="J48" i="23"/>
  <c r="L48" i="23" s="1"/>
  <c r="I48" i="23"/>
  <c r="F48" i="23"/>
  <c r="L47" i="23"/>
  <c r="J47" i="23"/>
  <c r="I47" i="23"/>
  <c r="F47" i="23"/>
  <c r="O46" i="23"/>
  <c r="J46" i="23"/>
  <c r="L46" i="23" s="1"/>
  <c r="N46" i="23" s="1"/>
  <c r="I46" i="23"/>
  <c r="F46" i="23"/>
  <c r="N45" i="23"/>
  <c r="L45" i="23"/>
  <c r="J45" i="23"/>
  <c r="I45" i="23"/>
  <c r="F45" i="23"/>
  <c r="O44" i="23"/>
  <c r="J44" i="23"/>
  <c r="L44" i="23" s="1"/>
  <c r="N44" i="23" s="1"/>
  <c r="F44" i="23"/>
  <c r="L43" i="23"/>
  <c r="J43" i="23"/>
  <c r="I43" i="23"/>
  <c r="F43" i="23"/>
  <c r="O42" i="23"/>
  <c r="N42" i="23"/>
  <c r="L42" i="23"/>
  <c r="J42" i="23"/>
  <c r="F42" i="23"/>
  <c r="I41" i="23"/>
  <c r="J41" i="23" s="1"/>
  <c r="L41" i="23" s="1"/>
  <c r="F41" i="23"/>
  <c r="N40" i="23"/>
  <c r="L40" i="23"/>
  <c r="J40" i="23"/>
  <c r="I40" i="23"/>
  <c r="F40" i="23"/>
  <c r="J39" i="23"/>
  <c r="L39" i="23" s="1"/>
  <c r="N39" i="23" s="1"/>
  <c r="F39" i="23"/>
  <c r="L38" i="23"/>
  <c r="J38" i="23"/>
  <c r="F38" i="23"/>
  <c r="N37" i="23"/>
  <c r="L37" i="23"/>
  <c r="J37" i="23"/>
  <c r="I37" i="23"/>
  <c r="F37" i="23"/>
  <c r="I36" i="23"/>
  <c r="J36" i="23" s="1"/>
  <c r="L36" i="23" s="1"/>
  <c r="F36" i="23"/>
  <c r="N35" i="23"/>
  <c r="L35" i="23"/>
  <c r="J35" i="23"/>
  <c r="F35" i="23"/>
  <c r="I34" i="23"/>
  <c r="J34" i="23" s="1"/>
  <c r="L34" i="23" s="1"/>
  <c r="F34" i="23"/>
  <c r="L33" i="23"/>
  <c r="J33" i="23"/>
  <c r="I33" i="23"/>
  <c r="F33" i="23"/>
  <c r="I32" i="23"/>
  <c r="J32" i="23" s="1"/>
  <c r="L32" i="23" s="1"/>
  <c r="F32" i="23"/>
  <c r="L31" i="23"/>
  <c r="J31" i="23"/>
  <c r="I31" i="23"/>
  <c r="F31" i="23"/>
  <c r="O30" i="23"/>
  <c r="N30" i="23"/>
  <c r="L30" i="23"/>
  <c r="J30" i="23"/>
  <c r="F30" i="23"/>
  <c r="J29" i="23"/>
  <c r="L29" i="23" s="1"/>
  <c r="N29" i="23" s="1"/>
  <c r="F29" i="23"/>
  <c r="L28" i="23"/>
  <c r="J28" i="23"/>
  <c r="I28" i="23"/>
  <c r="F28" i="23"/>
  <c r="I27" i="23"/>
  <c r="J27" i="23" s="1"/>
  <c r="L27" i="23" s="1"/>
  <c r="F27" i="23"/>
  <c r="L26" i="23"/>
  <c r="J26" i="23"/>
  <c r="F26" i="23"/>
  <c r="N25" i="23"/>
  <c r="L25" i="23"/>
  <c r="J25" i="23"/>
  <c r="F25" i="23"/>
  <c r="O24" i="23"/>
  <c r="N24" i="23"/>
  <c r="I24" i="23"/>
  <c r="J24" i="23" s="1"/>
  <c r="L24" i="23" s="1"/>
  <c r="F24" i="23"/>
  <c r="L23" i="23"/>
  <c r="J23" i="23"/>
  <c r="I23" i="23"/>
  <c r="F23" i="23"/>
  <c r="O22" i="23"/>
  <c r="N22" i="23"/>
  <c r="L22" i="23"/>
  <c r="J22" i="23"/>
  <c r="F22" i="23"/>
  <c r="O21" i="23"/>
  <c r="J21" i="23"/>
  <c r="L21" i="23" s="1"/>
  <c r="N21" i="23" s="1"/>
  <c r="F21" i="23"/>
  <c r="L20" i="23"/>
  <c r="J20" i="23"/>
  <c r="F20" i="23"/>
  <c r="L19" i="23"/>
  <c r="J19" i="23"/>
  <c r="F19" i="23"/>
  <c r="N18" i="23"/>
  <c r="O18" i="23" s="1"/>
  <c r="L18" i="23"/>
  <c r="J18" i="23"/>
  <c r="F18" i="23"/>
  <c r="O17" i="23"/>
  <c r="J17" i="23"/>
  <c r="L17" i="23" s="1"/>
  <c r="N17" i="23" s="1"/>
  <c r="F17" i="23"/>
  <c r="J16" i="23"/>
  <c r="L16" i="23" s="1"/>
  <c r="F16" i="23"/>
  <c r="L15" i="23"/>
  <c r="N15" i="23" s="1"/>
  <c r="J15" i="23"/>
  <c r="I15" i="23"/>
  <c r="F15" i="23"/>
  <c r="J14" i="23"/>
  <c r="L14" i="23" s="1"/>
  <c r="N14" i="23" s="1"/>
  <c r="F14" i="23"/>
  <c r="J13" i="23"/>
  <c r="L13" i="23" s="1"/>
  <c r="F13" i="23"/>
  <c r="N12" i="23"/>
  <c r="L12" i="23"/>
  <c r="J12" i="23"/>
  <c r="I12" i="23"/>
  <c r="F12" i="23"/>
  <c r="J11" i="23"/>
  <c r="L11" i="23" s="1"/>
  <c r="N11" i="23" s="1"/>
  <c r="F11" i="23"/>
  <c r="L10" i="23"/>
  <c r="J10" i="23"/>
  <c r="F10" i="23"/>
  <c r="N9" i="23"/>
  <c r="L9" i="23"/>
  <c r="J9" i="23"/>
  <c r="F9" i="23"/>
  <c r="I8" i="23"/>
  <c r="F8" i="23"/>
  <c r="L7" i="23"/>
  <c r="J7" i="23"/>
  <c r="F7" i="23"/>
  <c r="L6" i="23"/>
  <c r="N6" i="23" s="1"/>
  <c r="J6" i="23"/>
  <c r="F6" i="23"/>
  <c r="N5" i="23"/>
  <c r="O5" i="23" s="1"/>
  <c r="L5" i="23"/>
  <c r="J5" i="23"/>
  <c r="F5" i="23"/>
  <c r="O4" i="23"/>
  <c r="J4" i="23"/>
  <c r="L4" i="23" s="1"/>
  <c r="N4" i="23" s="1"/>
  <c r="F4" i="23"/>
  <c r="J3" i="23"/>
  <c r="L3" i="23" s="1"/>
  <c r="F3" i="23"/>
  <c r="I284" i="15"/>
  <c r="D515" i="22"/>
  <c r="H515" i="22" s="1"/>
  <c r="B515" i="22"/>
  <c r="H514" i="22"/>
  <c r="H513" i="22"/>
  <c r="D512" i="22"/>
  <c r="H512" i="22" s="1"/>
  <c r="B512" i="22"/>
  <c r="D511" i="22"/>
  <c r="H511" i="22" s="1"/>
  <c r="B511" i="22"/>
  <c r="H510" i="22"/>
  <c r="D509" i="22"/>
  <c r="H509" i="22" s="1"/>
  <c r="B509" i="22"/>
  <c r="H508" i="22"/>
  <c r="H507" i="22"/>
  <c r="D506" i="22"/>
  <c r="H506" i="22" s="1"/>
  <c r="B506" i="22"/>
  <c r="D505" i="22"/>
  <c r="H505" i="22" s="1"/>
  <c r="B505" i="22"/>
  <c r="H504" i="22"/>
  <c r="D504" i="22"/>
  <c r="B504" i="22"/>
  <c r="H503" i="22"/>
  <c r="H502" i="22"/>
  <c r="D502" i="22"/>
  <c r="B502" i="22"/>
  <c r="H501" i="22"/>
  <c r="H500" i="22"/>
  <c r="D499" i="22"/>
  <c r="H499" i="22" s="1"/>
  <c r="B499" i="22"/>
  <c r="H498" i="22"/>
  <c r="D498" i="22"/>
  <c r="B498" i="22"/>
  <c r="H497" i="22"/>
  <c r="D497" i="22"/>
  <c r="B497" i="22"/>
  <c r="D495" i="22"/>
  <c r="H495" i="22" s="1"/>
  <c r="B495" i="22"/>
  <c r="H494" i="22"/>
  <c r="D493" i="22"/>
  <c r="H493" i="22" s="1"/>
  <c r="B493" i="22"/>
  <c r="D492" i="22"/>
  <c r="H492" i="22" s="1"/>
  <c r="B492" i="22"/>
  <c r="H491" i="22"/>
  <c r="D490" i="22"/>
  <c r="H490" i="22" s="1"/>
  <c r="B490" i="22"/>
  <c r="H489" i="22"/>
  <c r="D489" i="22"/>
  <c r="B489" i="22"/>
  <c r="H488" i="22"/>
  <c r="H487" i="22"/>
  <c r="D487" i="22"/>
  <c r="B487" i="22"/>
  <c r="H486" i="22"/>
  <c r="H485" i="22"/>
  <c r="D485" i="22"/>
  <c r="B485" i="22"/>
  <c r="H484" i="22"/>
  <c r="D484" i="22"/>
  <c r="B484" i="22"/>
  <c r="D483" i="22"/>
  <c r="H483" i="22" s="1"/>
  <c r="B483" i="22"/>
  <c r="D482" i="22"/>
  <c r="H482" i="22" s="1"/>
  <c r="B482" i="22"/>
  <c r="H480" i="22"/>
  <c r="D480" i="22"/>
  <c r="B480" i="22"/>
  <c r="D479" i="22"/>
  <c r="H479" i="22" s="1"/>
  <c r="B479" i="22"/>
  <c r="D478" i="22"/>
  <c r="H478" i="22" s="1"/>
  <c r="B478" i="22"/>
  <c r="D477" i="22"/>
  <c r="H477" i="22" s="1"/>
  <c r="B477" i="22"/>
  <c r="H476" i="22"/>
  <c r="D476" i="22"/>
  <c r="B476" i="22"/>
  <c r="H475" i="22"/>
  <c r="H474" i="22"/>
  <c r="D474" i="22"/>
  <c r="B474" i="22"/>
  <c r="H473" i="22"/>
  <c r="H472" i="22"/>
  <c r="D470" i="22"/>
  <c r="H470" i="22" s="1"/>
  <c r="B470" i="22"/>
  <c r="H469" i="22"/>
  <c r="D469" i="22"/>
  <c r="B469" i="22"/>
  <c r="H468" i="22"/>
  <c r="H467" i="22"/>
  <c r="D466" i="22"/>
  <c r="H466" i="22" s="1"/>
  <c r="B466" i="22"/>
  <c r="H465" i="22"/>
  <c r="D465" i="22"/>
  <c r="B465" i="22"/>
  <c r="D464" i="22"/>
  <c r="H464" i="22" s="1"/>
  <c r="B464" i="22"/>
  <c r="D463" i="22"/>
  <c r="H463" i="22" s="1"/>
  <c r="B463" i="22"/>
  <c r="D461" i="22"/>
  <c r="H461" i="22" s="1"/>
  <c r="B461" i="22"/>
  <c r="H460" i="22"/>
  <c r="D460" i="22"/>
  <c r="B460" i="22"/>
  <c r="H459" i="22"/>
  <c r="D459" i="22"/>
  <c r="B459" i="22"/>
  <c r="D458" i="22"/>
  <c r="H458" i="22" s="1"/>
  <c r="B458" i="22"/>
  <c r="D457" i="22"/>
  <c r="H457" i="22" s="1"/>
  <c r="B457" i="22"/>
  <c r="H456" i="22"/>
  <c r="D455" i="22"/>
  <c r="H455" i="22" s="1"/>
  <c r="B455" i="22"/>
  <c r="H454" i="22"/>
  <c r="D454" i="22"/>
  <c r="B454" i="22"/>
  <c r="H453" i="22"/>
  <c r="H451" i="22"/>
  <c r="H450" i="22"/>
  <c r="D449" i="22"/>
  <c r="H449" i="22" s="1"/>
  <c r="B449" i="22"/>
  <c r="H448" i="22"/>
  <c r="D447" i="22"/>
  <c r="H447" i="22" s="1"/>
  <c r="B447" i="22"/>
  <c r="H446" i="22"/>
  <c r="H445" i="22"/>
  <c r="D444" i="22"/>
  <c r="H444" i="22" s="1"/>
  <c r="B444" i="22"/>
  <c r="D442" i="22"/>
  <c r="H442" i="22" s="1"/>
  <c r="B442" i="22"/>
  <c r="D441" i="22"/>
  <c r="H441" i="22" s="1"/>
  <c r="B441" i="22"/>
  <c r="H440" i="22"/>
  <c r="D439" i="22"/>
  <c r="H439" i="22" s="1"/>
  <c r="B439" i="22"/>
  <c r="H438" i="22"/>
  <c r="H437" i="22"/>
  <c r="H436" i="22"/>
  <c r="H435" i="22"/>
  <c r="D435" i="22"/>
  <c r="B435" i="22"/>
  <c r="D434" i="22"/>
  <c r="H434" i="22" s="1"/>
  <c r="B434" i="22"/>
  <c r="D432" i="22"/>
  <c r="H432" i="22" s="1"/>
  <c r="B432" i="22"/>
  <c r="H431" i="22"/>
  <c r="D431" i="22"/>
  <c r="B431" i="22"/>
  <c r="D430" i="22"/>
  <c r="H430" i="22" s="1"/>
  <c r="B430" i="22"/>
  <c r="D429" i="22"/>
  <c r="H429" i="22" s="1"/>
  <c r="B429" i="22"/>
  <c r="D428" i="22"/>
  <c r="H428" i="22" s="1"/>
  <c r="B428" i="22"/>
  <c r="H427" i="22"/>
  <c r="H426" i="22"/>
  <c r="D425" i="22"/>
  <c r="H425" i="22" s="1"/>
  <c r="B425" i="22"/>
  <c r="D424" i="22"/>
  <c r="H424" i="22" s="1"/>
  <c r="B424" i="22"/>
  <c r="H423" i="22"/>
  <c r="D422" i="22"/>
  <c r="H422" i="22" s="1"/>
  <c r="B422" i="22"/>
  <c r="H421" i="22"/>
  <c r="D420" i="22"/>
  <c r="H420" i="22" s="1"/>
  <c r="B420" i="22"/>
  <c r="H419" i="22"/>
  <c r="D418" i="22"/>
  <c r="H418" i="22" s="1"/>
  <c r="B418" i="22"/>
  <c r="H417" i="22"/>
  <c r="D417" i="22"/>
  <c r="B417" i="22"/>
  <c r="D416" i="22"/>
  <c r="H416" i="22" s="1"/>
  <c r="B416" i="22"/>
  <c r="D415" i="22"/>
  <c r="H415" i="22" s="1"/>
  <c r="B415" i="22"/>
  <c r="D414" i="22"/>
  <c r="H414" i="22" s="1"/>
  <c r="B414" i="22"/>
  <c r="H413" i="22"/>
  <c r="D412" i="22"/>
  <c r="H412" i="22" s="1"/>
  <c r="B412" i="22"/>
  <c r="H411" i="22"/>
  <c r="D411" i="22"/>
  <c r="B411" i="22"/>
  <c r="H409" i="22"/>
  <c r="D409" i="22"/>
  <c r="B409" i="22"/>
  <c r="D408" i="22"/>
  <c r="H408" i="22" s="1"/>
  <c r="B408" i="22"/>
  <c r="H407" i="22"/>
  <c r="D406" i="22"/>
  <c r="H406" i="22" s="1"/>
  <c r="B406" i="22"/>
  <c r="H405" i="22"/>
  <c r="D404" i="22"/>
  <c r="H404" i="22" s="1"/>
  <c r="B404" i="22"/>
  <c r="D403" i="22"/>
  <c r="H403" i="22" s="1"/>
  <c r="B403" i="22"/>
  <c r="H402" i="22"/>
  <c r="D402" i="22"/>
  <c r="B402" i="22"/>
  <c r="H401" i="22"/>
  <c r="D401" i="22"/>
  <c r="B401" i="22"/>
  <c r="D400" i="22"/>
  <c r="H400" i="22" s="1"/>
  <c r="B400" i="22"/>
  <c r="H399" i="22"/>
  <c r="D398" i="22"/>
  <c r="H398" i="22" s="1"/>
  <c r="B398" i="22"/>
  <c r="D397" i="22"/>
  <c r="H397" i="22" s="1"/>
  <c r="B397" i="22"/>
  <c r="H396" i="22"/>
  <c r="D396" i="22"/>
  <c r="B396" i="22"/>
  <c r="H395" i="22"/>
  <c r="H394" i="22"/>
  <c r="D394" i="22"/>
  <c r="B394" i="22"/>
  <c r="H393" i="22"/>
  <c r="H392" i="22"/>
  <c r="D392" i="22"/>
  <c r="B392" i="22"/>
  <c r="H391" i="22"/>
  <c r="D391" i="22"/>
  <c r="B391" i="22"/>
  <c r="H390" i="22"/>
  <c r="H388" i="22"/>
  <c r="D388" i="22"/>
  <c r="B388" i="22"/>
  <c r="D387" i="22"/>
  <c r="H387" i="22" s="1"/>
  <c r="B387" i="22"/>
  <c r="D386" i="22"/>
  <c r="H386" i="22" s="1"/>
  <c r="B386" i="22"/>
  <c r="H385" i="22"/>
  <c r="D385" i="22"/>
  <c r="B385" i="22"/>
  <c r="H383" i="22"/>
  <c r="H382" i="22"/>
  <c r="D382" i="22"/>
  <c r="B382" i="22"/>
  <c r="D381" i="22"/>
  <c r="H381" i="22" s="1"/>
  <c r="B381" i="22"/>
  <c r="D380" i="22"/>
  <c r="H380" i="22" s="1"/>
  <c r="B380" i="22"/>
  <c r="D379" i="22"/>
  <c r="H379" i="22" s="1"/>
  <c r="B379" i="22"/>
  <c r="H377" i="22"/>
  <c r="H376" i="22"/>
  <c r="D375" i="22"/>
  <c r="H375" i="22" s="1"/>
  <c r="B375" i="22"/>
  <c r="H374" i="22"/>
  <c r="D373" i="22"/>
  <c r="H373" i="22" s="1"/>
  <c r="B373" i="22"/>
  <c r="D372" i="22"/>
  <c r="H372" i="22" s="1"/>
  <c r="B372" i="22"/>
  <c r="H371" i="22"/>
  <c r="D370" i="22"/>
  <c r="H370" i="22" s="1"/>
  <c r="B370" i="22"/>
  <c r="H369" i="22"/>
  <c r="D368" i="22"/>
  <c r="H368" i="22" s="1"/>
  <c r="B368" i="22"/>
  <c r="H367" i="22"/>
  <c r="D366" i="22"/>
  <c r="H366" i="22" s="1"/>
  <c r="B366" i="22"/>
  <c r="H364" i="22"/>
  <c r="D364" i="22"/>
  <c r="B364" i="22"/>
  <c r="H363" i="22"/>
  <c r="H362" i="22"/>
  <c r="D362" i="22"/>
  <c r="B362" i="22"/>
  <c r="D361" i="22"/>
  <c r="H361" i="22" s="1"/>
  <c r="B361" i="22"/>
  <c r="H360" i="22"/>
  <c r="D359" i="22"/>
  <c r="H359" i="22" s="1"/>
  <c r="B359" i="22"/>
  <c r="D358" i="22"/>
  <c r="H358" i="22" s="1"/>
  <c r="B358" i="22"/>
  <c r="D356" i="22"/>
  <c r="H356" i="22" s="1"/>
  <c r="B356" i="22"/>
  <c r="H354" i="22"/>
  <c r="D354" i="22"/>
  <c r="B354" i="22"/>
  <c r="H353" i="22"/>
  <c r="D353" i="22"/>
  <c r="B353" i="22"/>
  <c r="D352" i="22"/>
  <c r="H352" i="22" s="1"/>
  <c r="B352" i="22"/>
  <c r="H351" i="22"/>
  <c r="H350" i="22"/>
  <c r="H349" i="22"/>
  <c r="D349" i="22"/>
  <c r="B349" i="22"/>
  <c r="H348" i="22"/>
  <c r="H347" i="22"/>
  <c r="D347" i="22"/>
  <c r="B347" i="22"/>
  <c r="D346" i="22"/>
  <c r="H346" i="22" s="1"/>
  <c r="B346" i="22"/>
  <c r="H345" i="22"/>
  <c r="H344" i="22"/>
  <c r="H343" i="22"/>
  <c r="H342" i="22"/>
  <c r="D342" i="22"/>
  <c r="B342" i="22"/>
  <c r="H341" i="22"/>
  <c r="H340" i="22"/>
  <c r="D340" i="22"/>
  <c r="B340" i="22"/>
  <c r="D339" i="22"/>
  <c r="H339" i="22" s="1"/>
  <c r="B339" i="22"/>
  <c r="D338" i="22"/>
  <c r="H338" i="22" s="1"/>
  <c r="B338" i="22"/>
  <c r="H337" i="22"/>
  <c r="D336" i="22"/>
  <c r="H336" i="22" s="1"/>
  <c r="B336" i="22"/>
  <c r="D335" i="22"/>
  <c r="H335" i="22" s="1"/>
  <c r="B335" i="22"/>
  <c r="H334" i="22"/>
  <c r="D333" i="22"/>
  <c r="H333" i="22" s="1"/>
  <c r="B333" i="22"/>
  <c r="H332" i="22"/>
  <c r="D332" i="22"/>
  <c r="B332" i="22"/>
  <c r="D331" i="22"/>
  <c r="H331" i="22" s="1"/>
  <c r="B331" i="22"/>
  <c r="D330" i="22"/>
  <c r="H330" i="22" s="1"/>
  <c r="B330" i="22"/>
  <c r="H329" i="22"/>
  <c r="D328" i="22"/>
  <c r="H328" i="22" s="1"/>
  <c r="B328" i="22"/>
  <c r="D327" i="22"/>
  <c r="H327" i="22" s="1"/>
  <c r="B327" i="22"/>
  <c r="H326" i="22"/>
  <c r="D326" i="22"/>
  <c r="B326" i="22"/>
  <c r="H325" i="22"/>
  <c r="D325" i="22"/>
  <c r="B325" i="22"/>
  <c r="D324" i="22"/>
  <c r="H324" i="22" s="1"/>
  <c r="B324" i="22"/>
  <c r="H323" i="22"/>
  <c r="D322" i="22"/>
  <c r="H322" i="22" s="1"/>
  <c r="B322" i="22"/>
  <c r="D321" i="22"/>
  <c r="H321" i="22" s="1"/>
  <c r="B321" i="22"/>
  <c r="H320" i="22"/>
  <c r="D319" i="22"/>
  <c r="H319" i="22" s="1"/>
  <c r="B319" i="22"/>
  <c r="H318" i="22"/>
  <c r="H317" i="22"/>
  <c r="D316" i="22"/>
  <c r="H316" i="22" s="1"/>
  <c r="B316" i="22"/>
  <c r="D315" i="22"/>
  <c r="H315" i="22" s="1"/>
  <c r="B315" i="22"/>
  <c r="H314" i="22"/>
  <c r="H313" i="22"/>
  <c r="D312" i="22"/>
  <c r="H312" i="22" s="1"/>
  <c r="B312" i="22"/>
  <c r="H311" i="22"/>
  <c r="D310" i="22"/>
  <c r="H310" i="22" s="1"/>
  <c r="B310" i="22"/>
  <c r="D309" i="22"/>
  <c r="H309" i="22" s="1"/>
  <c r="B309" i="22"/>
  <c r="H308" i="22"/>
  <c r="H307" i="22"/>
  <c r="D306" i="22"/>
  <c r="H306" i="22" s="1"/>
  <c r="B306" i="22"/>
  <c r="H305" i="22"/>
  <c r="D304" i="22"/>
  <c r="H304" i="22" s="1"/>
  <c r="B304" i="22"/>
  <c r="D303" i="22"/>
  <c r="H303" i="22" s="1"/>
  <c r="B303" i="22"/>
  <c r="H302" i="22"/>
  <c r="D301" i="22"/>
  <c r="H301" i="22" s="1"/>
  <c r="B301" i="22"/>
  <c r="H300" i="22"/>
  <c r="D299" i="22"/>
  <c r="H299" i="22" s="1"/>
  <c r="B299" i="22"/>
  <c r="H298" i="22"/>
  <c r="D298" i="22"/>
  <c r="B298" i="22"/>
  <c r="H297" i="22"/>
  <c r="H296" i="22"/>
  <c r="H295" i="22"/>
  <c r="D294" i="22"/>
  <c r="H294" i="22" s="1"/>
  <c r="B294" i="22"/>
  <c r="D293" i="22"/>
  <c r="H293" i="22" s="1"/>
  <c r="B293" i="22"/>
  <c r="H292" i="22"/>
  <c r="D291" i="22"/>
  <c r="H291" i="22" s="1"/>
  <c r="B291" i="22"/>
  <c r="H290" i="22"/>
  <c r="D290" i="22"/>
  <c r="B290" i="22"/>
  <c r="D289" i="22"/>
  <c r="H289" i="22" s="1"/>
  <c r="B289" i="22"/>
  <c r="D288" i="22"/>
  <c r="H288" i="22" s="1"/>
  <c r="B288" i="22"/>
  <c r="D287" i="22"/>
  <c r="H287" i="22" s="1"/>
  <c r="B287" i="22"/>
  <c r="H286" i="22"/>
  <c r="D285" i="22"/>
  <c r="H285" i="22" s="1"/>
  <c r="B285" i="22"/>
  <c r="H284" i="22"/>
  <c r="D284" i="22"/>
  <c r="B284" i="22"/>
  <c r="H283" i="22"/>
  <c r="H282" i="22"/>
  <c r="D282" i="22"/>
  <c r="B282" i="22"/>
  <c r="H281" i="22"/>
  <c r="H280" i="22"/>
  <c r="D280" i="22"/>
  <c r="B280" i="22"/>
  <c r="H279" i="22"/>
  <c r="H278" i="22"/>
  <c r="D278" i="22"/>
  <c r="B278" i="22"/>
  <c r="H276" i="22"/>
  <c r="D276" i="22"/>
  <c r="B276" i="22"/>
  <c r="D275" i="22"/>
  <c r="H275" i="22" s="1"/>
  <c r="B275" i="22"/>
  <c r="H274" i="22"/>
  <c r="D273" i="22"/>
  <c r="H273" i="22" s="1"/>
  <c r="B273" i="22"/>
  <c r="D272" i="22"/>
  <c r="H272" i="22" s="1"/>
  <c r="B272" i="22"/>
  <c r="H271" i="22"/>
  <c r="D270" i="22"/>
  <c r="H270" i="22" s="1"/>
  <c r="B270" i="22"/>
  <c r="H269" i="22"/>
  <c r="H268" i="22"/>
  <c r="H267" i="22"/>
  <c r="H266" i="22"/>
  <c r="D266" i="22"/>
  <c r="B266" i="22"/>
  <c r="H265" i="22"/>
  <c r="H264" i="22"/>
  <c r="D264" i="22"/>
  <c r="B264" i="22"/>
  <c r="D263" i="22"/>
  <c r="H263" i="22" s="1"/>
  <c r="B263" i="22"/>
  <c r="D262" i="22"/>
  <c r="H262" i="22" s="1"/>
  <c r="B262" i="22"/>
  <c r="H259" i="22"/>
  <c r="H258" i="22"/>
  <c r="H257" i="22"/>
  <c r="D256" i="22"/>
  <c r="H256" i="22" s="1"/>
  <c r="B256" i="22"/>
  <c r="H255" i="22"/>
  <c r="H254" i="22"/>
  <c r="H253" i="22"/>
  <c r="H252" i="22"/>
  <c r="D251" i="22"/>
  <c r="H251" i="22" s="1"/>
  <c r="B251" i="22"/>
  <c r="H250" i="22"/>
  <c r="D249" i="22"/>
  <c r="H249" i="22" s="1"/>
  <c r="B249" i="22"/>
  <c r="H248" i="22"/>
  <c r="H247" i="22"/>
  <c r="H246" i="22"/>
  <c r="D246" i="22"/>
  <c r="B246" i="22"/>
  <c r="D245" i="22"/>
  <c r="H245" i="22" s="1"/>
  <c r="B245" i="22"/>
  <c r="D244" i="22"/>
  <c r="H244" i="22" s="1"/>
  <c r="B244" i="22"/>
  <c r="H243" i="22"/>
  <c r="D243" i="22"/>
  <c r="B243" i="22"/>
  <c r="D242" i="22"/>
  <c r="H242" i="22" s="1"/>
  <c r="B242" i="22"/>
  <c r="H241" i="22"/>
  <c r="H240" i="22"/>
  <c r="H239" i="22"/>
  <c r="D239" i="22"/>
  <c r="B239" i="22"/>
  <c r="H238" i="22"/>
  <c r="H237" i="22"/>
  <c r="D236" i="22"/>
  <c r="H236" i="22" s="1"/>
  <c r="B236" i="22"/>
  <c r="H235" i="22"/>
  <c r="D235" i="22"/>
  <c r="B235" i="22"/>
  <c r="H234" i="22"/>
  <c r="D234" i="22"/>
  <c r="B234" i="22"/>
  <c r="D233" i="22"/>
  <c r="H233" i="22" s="1"/>
  <c r="B233" i="22"/>
  <c r="H232" i="22"/>
  <c r="H231" i="22"/>
  <c r="H230" i="22"/>
  <c r="D230" i="22"/>
  <c r="B230" i="22"/>
  <c r="H229" i="22"/>
  <c r="H228" i="22"/>
  <c r="H226" i="22"/>
  <c r="H225" i="22"/>
  <c r="D224" i="22"/>
  <c r="H224" i="22" s="1"/>
  <c r="B224" i="22"/>
  <c r="H223" i="22"/>
  <c r="D222" i="22"/>
  <c r="H222" i="22" s="1"/>
  <c r="B222" i="22"/>
  <c r="D221" i="22"/>
  <c r="H221" i="22" s="1"/>
  <c r="B221" i="22"/>
  <c r="H220" i="22"/>
  <c r="D219" i="22"/>
  <c r="H219" i="22" s="1"/>
  <c r="B219" i="22"/>
  <c r="H217" i="22"/>
  <c r="H216" i="22"/>
  <c r="D215" i="22"/>
  <c r="H215" i="22" s="1"/>
  <c r="B215" i="22"/>
  <c r="H214" i="22"/>
  <c r="D213" i="22"/>
  <c r="H213" i="22" s="1"/>
  <c r="B213" i="22"/>
  <c r="H212" i="22"/>
  <c r="D211" i="22"/>
  <c r="H211" i="22" s="1"/>
  <c r="B211" i="22"/>
  <c r="D210" i="22"/>
  <c r="H210" i="22" s="1"/>
  <c r="B210" i="22"/>
  <c r="H209" i="22"/>
  <c r="D208" i="22"/>
  <c r="H208" i="22" s="1"/>
  <c r="B208" i="22"/>
  <c r="H207" i="22"/>
  <c r="D207" i="22"/>
  <c r="B207" i="22"/>
  <c r="D206" i="22"/>
  <c r="H206" i="22" s="1"/>
  <c r="B206" i="22"/>
  <c r="H205" i="22"/>
  <c r="D202" i="22"/>
  <c r="H202" i="22" s="1"/>
  <c r="B202" i="22"/>
  <c r="D198" i="22"/>
  <c r="H198" i="22" s="1"/>
  <c r="B198" i="22"/>
  <c r="H197" i="22"/>
  <c r="D196" i="22"/>
  <c r="H196" i="22" s="1"/>
  <c r="B196" i="22"/>
  <c r="D195" i="22"/>
  <c r="H195" i="22" s="1"/>
  <c r="B195" i="22"/>
  <c r="H194" i="22"/>
  <c r="D193" i="22"/>
  <c r="H193" i="22" s="1"/>
  <c r="B193" i="22"/>
  <c r="H191" i="22"/>
  <c r="D191" i="22"/>
  <c r="B191" i="22"/>
  <c r="H190" i="22"/>
  <c r="H188" i="22"/>
  <c r="D188" i="22"/>
  <c r="B188" i="22"/>
  <c r="D187" i="22"/>
  <c r="H187" i="22" s="1"/>
  <c r="B187" i="22"/>
  <c r="D185" i="22"/>
  <c r="H185" i="22" s="1"/>
  <c r="B185" i="22"/>
  <c r="H184" i="22"/>
  <c r="D183" i="22"/>
  <c r="H183" i="22" s="1"/>
  <c r="B183" i="22"/>
  <c r="D182" i="22"/>
  <c r="H182" i="22" s="1"/>
  <c r="B182" i="22"/>
  <c r="H181" i="22"/>
  <c r="D181" i="22"/>
  <c r="B181" i="22"/>
  <c r="H180" i="22"/>
  <c r="H179" i="22"/>
  <c r="D179" i="22"/>
  <c r="B179" i="22"/>
  <c r="H178" i="22"/>
  <c r="H177" i="22"/>
  <c r="D177" i="22"/>
  <c r="B177" i="22"/>
  <c r="H176" i="22"/>
  <c r="H175" i="22"/>
  <c r="D175" i="22"/>
  <c r="B175" i="22"/>
  <c r="H174" i="22"/>
  <c r="D174" i="22"/>
  <c r="B174" i="22"/>
  <c r="H173" i="22"/>
  <c r="H172" i="22"/>
  <c r="H171" i="22"/>
  <c r="H170" i="22"/>
  <c r="H169" i="22"/>
  <c r="H168" i="22"/>
  <c r="H167" i="22"/>
  <c r="D167" i="22"/>
  <c r="B167" i="22"/>
  <c r="H166" i="22"/>
  <c r="D166" i="22"/>
  <c r="B166" i="22"/>
  <c r="H165" i="22"/>
  <c r="H164" i="22"/>
  <c r="D164" i="22"/>
  <c r="B164" i="22"/>
  <c r="H163" i="22"/>
  <c r="H162" i="22"/>
  <c r="D162" i="22"/>
  <c r="B162" i="22"/>
  <c r="D161" i="22"/>
  <c r="H161" i="22" s="1"/>
  <c r="B161" i="22"/>
  <c r="D160" i="22"/>
  <c r="H160" i="22" s="1"/>
  <c r="B160" i="22"/>
  <c r="H157" i="22"/>
  <c r="H156" i="22"/>
  <c r="D154" i="22"/>
  <c r="H154" i="22" s="1"/>
  <c r="B154" i="22"/>
  <c r="H153" i="22"/>
  <c r="H152" i="22"/>
  <c r="H151" i="22"/>
  <c r="H150" i="22"/>
  <c r="D149" i="22"/>
  <c r="H149" i="22" s="1"/>
  <c r="B149" i="22"/>
  <c r="H148" i="22"/>
  <c r="D147" i="22"/>
  <c r="H147" i="22" s="1"/>
  <c r="B147" i="22"/>
  <c r="H146" i="22"/>
  <c r="D146" i="22"/>
  <c r="B146" i="22"/>
  <c r="H145" i="22"/>
  <c r="H143" i="22"/>
  <c r="D143" i="22"/>
  <c r="B143" i="22"/>
  <c r="D142" i="22"/>
  <c r="H142" i="22" s="1"/>
  <c r="B142" i="22"/>
  <c r="H141" i="22"/>
  <c r="D140" i="22"/>
  <c r="H140" i="22" s="1"/>
  <c r="B140" i="22"/>
  <c r="H139" i="22"/>
  <c r="H138" i="22"/>
  <c r="H137" i="22"/>
  <c r="H136" i="22"/>
  <c r="D135" i="22"/>
  <c r="H135" i="22" s="1"/>
  <c r="B135" i="22"/>
  <c r="H133" i="22"/>
  <c r="H132" i="22"/>
  <c r="D131" i="22"/>
  <c r="H131" i="22" s="1"/>
  <c r="B131" i="22"/>
  <c r="D129" i="22"/>
  <c r="H129" i="22" s="1"/>
  <c r="B129" i="22"/>
  <c r="H128" i="22"/>
  <c r="D127" i="22"/>
  <c r="H127" i="22" s="1"/>
  <c r="B127" i="22"/>
  <c r="H126" i="22"/>
  <c r="D125" i="22"/>
  <c r="H125" i="22" s="1"/>
  <c r="B125" i="22"/>
  <c r="D124" i="22"/>
  <c r="H124" i="22" s="1"/>
  <c r="B124" i="22"/>
  <c r="H123" i="22"/>
  <c r="D123" i="22"/>
  <c r="B123" i="22"/>
  <c r="D122" i="22"/>
  <c r="H122" i="22" s="1"/>
  <c r="B122" i="22"/>
  <c r="H121" i="22"/>
  <c r="H120" i="22"/>
  <c r="H119" i="22"/>
  <c r="D117" i="22"/>
  <c r="H117" i="22" s="1"/>
  <c r="B117" i="22"/>
  <c r="H116" i="22"/>
  <c r="D116" i="22"/>
  <c r="B116" i="22"/>
  <c r="H115" i="22"/>
  <c r="D115" i="22"/>
  <c r="B115" i="22"/>
  <c r="H114" i="22"/>
  <c r="H113" i="22"/>
  <c r="D113" i="22"/>
  <c r="B113" i="22"/>
  <c r="H112" i="22"/>
  <c r="H111" i="22"/>
  <c r="D111" i="22"/>
  <c r="B111" i="22"/>
  <c r="H110" i="22"/>
  <c r="H109" i="22"/>
  <c r="D109" i="22"/>
  <c r="B109" i="22"/>
  <c r="H108" i="22"/>
  <c r="H107" i="22"/>
  <c r="H106" i="22"/>
  <c r="D106" i="22"/>
  <c r="B106" i="22"/>
  <c r="H105" i="22"/>
  <c r="H104" i="22"/>
  <c r="D104" i="22"/>
  <c r="B104" i="22"/>
  <c r="H102" i="22"/>
  <c r="D102" i="22"/>
  <c r="B102" i="22"/>
  <c r="H101" i="22"/>
  <c r="H100" i="22"/>
  <c r="D100" i="22"/>
  <c r="B100" i="22"/>
  <c r="D99" i="22"/>
  <c r="H99" i="22" s="1"/>
  <c r="B99" i="22"/>
  <c r="H98" i="22"/>
  <c r="D97" i="22"/>
  <c r="H97" i="22" s="1"/>
  <c r="B97" i="22"/>
  <c r="H96" i="22"/>
  <c r="D95" i="22"/>
  <c r="H95" i="22" s="1"/>
  <c r="B95" i="22"/>
  <c r="D94" i="22"/>
  <c r="H94" i="22" s="1"/>
  <c r="B94" i="22"/>
  <c r="H93" i="22"/>
  <c r="D92" i="22"/>
  <c r="H92" i="22" s="1"/>
  <c r="B92" i="22"/>
  <c r="H90" i="22"/>
  <c r="D90" i="22"/>
  <c r="B90" i="22"/>
  <c r="H89" i="22"/>
  <c r="D89" i="22"/>
  <c r="B89" i="22"/>
  <c r="D88" i="22"/>
  <c r="H88" i="22" s="1"/>
  <c r="B88" i="22"/>
  <c r="H87" i="22"/>
  <c r="D86" i="22"/>
  <c r="H86" i="22" s="1"/>
  <c r="B86" i="22"/>
  <c r="H85" i="22"/>
  <c r="D84" i="22"/>
  <c r="H84" i="22" s="1"/>
  <c r="B84" i="22"/>
  <c r="D83" i="22"/>
  <c r="H83" i="22" s="1"/>
  <c r="B83" i="22"/>
  <c r="H82" i="22"/>
  <c r="D81" i="22"/>
  <c r="H81" i="22" s="1"/>
  <c r="B81" i="22"/>
  <c r="H79" i="22"/>
  <c r="D79" i="22"/>
  <c r="B79" i="22"/>
  <c r="H78" i="22"/>
  <c r="H77" i="22"/>
  <c r="D77" i="22"/>
  <c r="B77" i="22"/>
  <c r="D76" i="22"/>
  <c r="H76" i="22" s="1"/>
  <c r="B76" i="22"/>
  <c r="D74" i="22"/>
  <c r="H74" i="22" s="1"/>
  <c r="B74" i="22"/>
  <c r="D72" i="22"/>
  <c r="H72" i="22" s="1"/>
  <c r="B72" i="22"/>
  <c r="H71" i="22"/>
  <c r="D71" i="22"/>
  <c r="B71" i="22"/>
  <c r="H70" i="22"/>
  <c r="H69" i="22"/>
  <c r="D68" i="22"/>
  <c r="H68" i="22" s="1"/>
  <c r="B68" i="22"/>
  <c r="H67" i="22"/>
  <c r="D67" i="22"/>
  <c r="B67" i="22"/>
  <c r="H66" i="22"/>
  <c r="D66" i="22"/>
  <c r="B66" i="22"/>
  <c r="H65" i="22"/>
  <c r="H64" i="22"/>
  <c r="H62" i="22"/>
  <c r="D61" i="22"/>
  <c r="H61" i="22" s="1"/>
  <c r="B61" i="22"/>
  <c r="H60" i="22"/>
  <c r="D60" i="22"/>
  <c r="B60" i="22"/>
  <c r="H59" i="22"/>
  <c r="H58" i="22"/>
  <c r="D58" i="22"/>
  <c r="B58" i="22"/>
  <c r="D57" i="22"/>
  <c r="H57" i="22" s="1"/>
  <c r="B57" i="22"/>
  <c r="H56" i="22"/>
  <c r="H55" i="22"/>
  <c r="H54" i="22"/>
  <c r="D54" i="22"/>
  <c r="B54" i="22"/>
  <c r="H53" i="22"/>
  <c r="H52" i="22"/>
  <c r="D52" i="22"/>
  <c r="B52" i="22"/>
  <c r="H51" i="22"/>
  <c r="H50" i="22"/>
  <c r="D50" i="22"/>
  <c r="B50" i="22"/>
  <c r="D49" i="22"/>
  <c r="H49" i="22" s="1"/>
  <c r="B49" i="22"/>
  <c r="H48" i="22"/>
  <c r="D46" i="22"/>
  <c r="H46" i="22" s="1"/>
  <c r="B46" i="22"/>
  <c r="D45" i="22"/>
  <c r="H45" i="22" s="1"/>
  <c r="B45" i="22"/>
  <c r="D44" i="22"/>
  <c r="H44" i="22" s="1"/>
  <c r="B44" i="22"/>
  <c r="H43" i="22"/>
  <c r="D43" i="22"/>
  <c r="B43" i="22"/>
  <c r="H42" i="22"/>
  <c r="H41" i="22"/>
  <c r="D40" i="22"/>
  <c r="H40" i="22" s="1"/>
  <c r="B40" i="22"/>
  <c r="H39" i="22"/>
  <c r="D39" i="22"/>
  <c r="B39" i="22"/>
  <c r="H38" i="22"/>
  <c r="H37" i="22"/>
  <c r="D36" i="22"/>
  <c r="H36" i="22" s="1"/>
  <c r="B36" i="22"/>
  <c r="H35" i="22"/>
  <c r="D35" i="22"/>
  <c r="B35" i="22"/>
  <c r="H34" i="22"/>
  <c r="H33" i="22"/>
  <c r="D33" i="22"/>
  <c r="B33" i="22"/>
  <c r="D32" i="22"/>
  <c r="H32" i="22" s="1"/>
  <c r="B32" i="22"/>
  <c r="H31" i="22"/>
  <c r="D30" i="22"/>
  <c r="H30" i="22" s="1"/>
  <c r="B30" i="22"/>
  <c r="H29" i="22"/>
  <c r="D28" i="22"/>
  <c r="H28" i="22" s="1"/>
  <c r="B28" i="22"/>
  <c r="H27" i="22"/>
  <c r="D25" i="22"/>
  <c r="H25" i="22" s="1"/>
  <c r="B25" i="22"/>
  <c r="D23" i="22"/>
  <c r="H23" i="22" s="1"/>
  <c r="B23" i="22"/>
  <c r="D22" i="22"/>
  <c r="H22" i="22" s="1"/>
  <c r="B22" i="22"/>
  <c r="H20" i="22"/>
  <c r="D20" i="22"/>
  <c r="B20" i="22"/>
  <c r="H19" i="22"/>
  <c r="D19" i="22"/>
  <c r="B19" i="22"/>
  <c r="H18" i="22"/>
  <c r="H17" i="22"/>
  <c r="D17" i="22"/>
  <c r="B17" i="22"/>
  <c r="D16" i="22"/>
  <c r="H16" i="22" s="1"/>
  <c r="B16" i="22"/>
  <c r="H14" i="22"/>
  <c r="D13" i="22"/>
  <c r="H13" i="22" s="1"/>
  <c r="B13" i="22"/>
  <c r="D12" i="22"/>
  <c r="H12" i="22" s="1"/>
  <c r="B12" i="22"/>
  <c r="H11" i="22"/>
  <c r="D10" i="22"/>
  <c r="H10" i="22" s="1"/>
  <c r="B10" i="22"/>
  <c r="H9" i="22"/>
  <c r="D8" i="22"/>
  <c r="H8" i="22" s="1"/>
  <c r="B8" i="22"/>
  <c r="H6" i="22"/>
  <c r="D6" i="22"/>
  <c r="B6" i="22"/>
  <c r="H4" i="22"/>
  <c r="D4" i="22"/>
  <c r="B4" i="22"/>
  <c r="H3" i="22"/>
  <c r="D3" i="22"/>
  <c r="B3" i="22"/>
  <c r="H2" i="22"/>
  <c r="Y119" i="27" l="1"/>
  <c r="Y159" i="27"/>
  <c r="Y23" i="27"/>
  <c r="Y128" i="27"/>
  <c r="Y145" i="27"/>
  <c r="Y112" i="27"/>
  <c r="X32" i="27"/>
  <c r="Y31" i="27"/>
  <c r="T136" i="26"/>
  <c r="S53" i="26"/>
  <c r="T185" i="26"/>
  <c r="T38" i="26"/>
  <c r="S113" i="26"/>
  <c r="T190" i="26"/>
  <c r="T26" i="26"/>
  <c r="S105" i="26"/>
  <c r="T169" i="26"/>
  <c r="T173" i="26"/>
  <c r="T63" i="26"/>
  <c r="T128" i="26"/>
  <c r="T33" i="26"/>
  <c r="T12" i="26"/>
  <c r="T165" i="26"/>
  <c r="Y224" i="27"/>
  <c r="Y170" i="27"/>
  <c r="Y127" i="27"/>
  <c r="Y140" i="27"/>
  <c r="Y73" i="27"/>
  <c r="X122" i="27"/>
  <c r="X58" i="27"/>
  <c r="Y139" i="27"/>
  <c r="Y106" i="27"/>
  <c r="S236" i="27"/>
  <c r="X113" i="27"/>
  <c r="Y61" i="27"/>
  <c r="Y26" i="27"/>
  <c r="Y151" i="27"/>
  <c r="Y148" i="27"/>
  <c r="Y117" i="27"/>
  <c r="Y90" i="27"/>
  <c r="Y155" i="27"/>
  <c r="Y163" i="27"/>
  <c r="Y86" i="27"/>
  <c r="Y55" i="27"/>
  <c r="X29" i="27"/>
  <c r="Y15" i="27"/>
  <c r="T121" i="26"/>
  <c r="T163" i="26"/>
  <c r="S175" i="26"/>
  <c r="T110" i="26"/>
  <c r="T35" i="26"/>
  <c r="T47" i="26"/>
  <c r="T7" i="26"/>
  <c r="T146" i="26"/>
  <c r="S144" i="26"/>
  <c r="T90" i="26"/>
  <c r="N15" i="26"/>
  <c r="N204" i="26" s="1"/>
  <c r="S15" i="26"/>
  <c r="T125" i="26"/>
  <c r="T138" i="26"/>
  <c r="T17" i="26"/>
  <c r="S126" i="26"/>
  <c r="S64" i="26"/>
  <c r="O3" i="26"/>
  <c r="P78" i="25"/>
  <c r="O4" i="25"/>
  <c r="P4" i="25" s="1"/>
  <c r="O8" i="25"/>
  <c r="P8" i="25"/>
  <c r="O17" i="25"/>
  <c r="P17" i="25" s="1"/>
  <c r="O33" i="25"/>
  <c r="P33" i="25"/>
  <c r="O29" i="25"/>
  <c r="P29" i="25" s="1"/>
  <c r="O15" i="25"/>
  <c r="P15" i="25"/>
  <c r="O44" i="25"/>
  <c r="P44" i="25"/>
  <c r="P57" i="25"/>
  <c r="O57" i="25"/>
  <c r="O60" i="25"/>
  <c r="P60" i="25" s="1"/>
  <c r="O76" i="25"/>
  <c r="P76" i="25" s="1"/>
  <c r="P6" i="25"/>
  <c r="P7" i="25"/>
  <c r="P12" i="25"/>
  <c r="O20" i="25"/>
  <c r="P20" i="25" s="1"/>
  <c r="P30" i="25"/>
  <c r="P32" i="25"/>
  <c r="O35" i="25"/>
  <c r="P35" i="25" s="1"/>
  <c r="O47" i="25"/>
  <c r="P47" i="25"/>
  <c r="P55" i="25"/>
  <c r="O62" i="25"/>
  <c r="P62" i="25"/>
  <c r="P65" i="25"/>
  <c r="O65" i="25"/>
  <c r="O69" i="25"/>
  <c r="P69" i="25"/>
  <c r="P3" i="25"/>
  <c r="M83" i="25"/>
  <c r="O7" i="25"/>
  <c r="O14" i="25"/>
  <c r="P14" i="25" s="1"/>
  <c r="P26" i="25"/>
  <c r="P28" i="25"/>
  <c r="O32" i="25"/>
  <c r="P52" i="25"/>
  <c r="O58" i="25"/>
  <c r="P58" i="25" s="1"/>
  <c r="P67" i="25"/>
  <c r="P73" i="25"/>
  <c r="O80" i="25"/>
  <c r="P80" i="25" s="1"/>
  <c r="P11" i="25"/>
  <c r="O21" i="25"/>
  <c r="P21" i="25"/>
  <c r="O36" i="25"/>
  <c r="P36" i="25" s="1"/>
  <c r="P43" i="25"/>
  <c r="P59" i="25"/>
  <c r="O81" i="25"/>
  <c r="P81" i="25" s="1"/>
  <c r="J83" i="25"/>
  <c r="P24" i="25"/>
  <c r="O25" i="25"/>
  <c r="P25" i="25"/>
  <c r="P40" i="25"/>
  <c r="P46" i="25"/>
  <c r="O46" i="25"/>
  <c r="O51" i="25"/>
  <c r="O66" i="25"/>
  <c r="P66" i="25" s="1"/>
  <c r="O72" i="25"/>
  <c r="P72" i="25"/>
  <c r="S220" i="24"/>
  <c r="T220" i="24" s="1"/>
  <c r="S217" i="24"/>
  <c r="T217" i="24"/>
  <c r="S214" i="24"/>
  <c r="T214" i="24"/>
  <c r="S211" i="24"/>
  <c r="T211" i="24"/>
  <c r="S209" i="24"/>
  <c r="T209" i="24"/>
  <c r="S207" i="24"/>
  <c r="T207" i="24" s="1"/>
  <c r="S129" i="24"/>
  <c r="T129" i="24" s="1"/>
  <c r="S105" i="24"/>
  <c r="T105" i="24" s="1"/>
  <c r="S34" i="24"/>
  <c r="T34" i="24" s="1"/>
  <c r="S225" i="24"/>
  <c r="T225" i="24" s="1"/>
  <c r="S223" i="24"/>
  <c r="T223" i="24" s="1"/>
  <c r="T176" i="24"/>
  <c r="S176" i="24"/>
  <c r="T172" i="24"/>
  <c r="S172" i="24"/>
  <c r="S234" i="24"/>
  <c r="T234" i="24" s="1"/>
  <c r="S232" i="24"/>
  <c r="T232" i="24" s="1"/>
  <c r="S230" i="24"/>
  <c r="T230" i="24" s="1"/>
  <c r="S228" i="24"/>
  <c r="T228" i="24" s="1"/>
  <c r="S192" i="24"/>
  <c r="T192" i="24" s="1"/>
  <c r="S190" i="24"/>
  <c r="T190" i="24" s="1"/>
  <c r="S188" i="24"/>
  <c r="T188" i="24" s="1"/>
  <c r="T133" i="24"/>
  <c r="S133" i="24"/>
  <c r="S204" i="24"/>
  <c r="T204" i="24" s="1"/>
  <c r="S201" i="24"/>
  <c r="T201" i="24" s="1"/>
  <c r="T199" i="24"/>
  <c r="S199" i="24"/>
  <c r="S197" i="24"/>
  <c r="T197" i="24" s="1"/>
  <c r="T195" i="24"/>
  <c r="S195" i="24"/>
  <c r="T181" i="24"/>
  <c r="S181" i="24"/>
  <c r="T51" i="24"/>
  <c r="S51" i="24"/>
  <c r="T152" i="24"/>
  <c r="S141" i="24"/>
  <c r="T141" i="24" s="1"/>
  <c r="S125" i="24"/>
  <c r="T125" i="24" s="1"/>
  <c r="S121" i="24"/>
  <c r="T121" i="24" s="1"/>
  <c r="S95" i="24"/>
  <c r="T95" i="24"/>
  <c r="S73" i="24"/>
  <c r="T73" i="24" s="1"/>
  <c r="S48" i="24"/>
  <c r="T48" i="24"/>
  <c r="S7" i="24"/>
  <c r="T7" i="24"/>
  <c r="T179" i="24"/>
  <c r="T166" i="24"/>
  <c r="T158" i="24"/>
  <c r="T150" i="24"/>
  <c r="S138" i="24"/>
  <c r="T138" i="24"/>
  <c r="T131" i="24"/>
  <c r="T109" i="24"/>
  <c r="S109" i="24"/>
  <c r="S74" i="24"/>
  <c r="T74" i="24" s="1"/>
  <c r="S18" i="24"/>
  <c r="T18" i="24" s="1"/>
  <c r="S8" i="24"/>
  <c r="T8" i="24" s="1"/>
  <c r="T3" i="24"/>
  <c r="T175" i="24"/>
  <c r="T171" i="24"/>
  <c r="T164" i="24"/>
  <c r="T163" i="24"/>
  <c r="T156" i="24"/>
  <c r="T155" i="24"/>
  <c r="T148" i="24"/>
  <c r="T147" i="24"/>
  <c r="S144" i="24"/>
  <c r="T144" i="24" s="1"/>
  <c r="T143" i="24"/>
  <c r="T139" i="24"/>
  <c r="T123" i="24"/>
  <c r="S118" i="24"/>
  <c r="T118" i="24" s="1"/>
  <c r="T114" i="24"/>
  <c r="S88" i="24"/>
  <c r="T88" i="24" s="1"/>
  <c r="T87" i="24"/>
  <c r="T86" i="24"/>
  <c r="S84" i="24"/>
  <c r="T84" i="24" s="1"/>
  <c r="S137" i="24"/>
  <c r="T137" i="24" s="1"/>
  <c r="S130" i="24"/>
  <c r="T130" i="24"/>
  <c r="S52" i="24"/>
  <c r="T52" i="24"/>
  <c r="T183" i="24"/>
  <c r="S126" i="24"/>
  <c r="T126" i="24" s="1"/>
  <c r="S122" i="24"/>
  <c r="T122" i="24" s="1"/>
  <c r="T117" i="24"/>
  <c r="S117" i="24"/>
  <c r="T92" i="24"/>
  <c r="S92" i="24"/>
  <c r="S70" i="24"/>
  <c r="T70" i="24" s="1"/>
  <c r="T170" i="24"/>
  <c r="T169" i="24"/>
  <c r="S168" i="24"/>
  <c r="T168" i="24" s="1"/>
  <c r="T162" i="24"/>
  <c r="T161" i="24"/>
  <c r="S160" i="24"/>
  <c r="T160" i="24" s="1"/>
  <c r="T154" i="24"/>
  <c r="T153" i="24"/>
  <c r="S152" i="24"/>
  <c r="T146" i="24"/>
  <c r="T145" i="24"/>
  <c r="S112" i="24"/>
  <c r="T112" i="24" s="1"/>
  <c r="T111" i="24"/>
  <c r="S106" i="24"/>
  <c r="T106" i="24" s="1"/>
  <c r="S89" i="24"/>
  <c r="T89" i="24" s="1"/>
  <c r="T39" i="24"/>
  <c r="S39" i="24"/>
  <c r="S31" i="24"/>
  <c r="T31" i="24" s="1"/>
  <c r="T127" i="24"/>
  <c r="T119" i="24"/>
  <c r="T107" i="24"/>
  <c r="T78" i="24"/>
  <c r="T75" i="24"/>
  <c r="T71" i="24"/>
  <c r="T62" i="24"/>
  <c r="T61" i="24"/>
  <c r="T58" i="24"/>
  <c r="S58" i="24"/>
  <c r="T57" i="24"/>
  <c r="T56" i="24"/>
  <c r="T53" i="24"/>
  <c r="T49" i="24"/>
  <c r="S40" i="24"/>
  <c r="T40" i="24" s="1"/>
  <c r="T32" i="24"/>
  <c r="T97" i="24"/>
  <c r="T90" i="24"/>
  <c r="T82" i="24"/>
  <c r="T68" i="24"/>
  <c r="S68" i="24"/>
  <c r="T67" i="24"/>
  <c r="T66" i="24"/>
  <c r="T64" i="24"/>
  <c r="S64" i="24"/>
  <c r="T46" i="24"/>
  <c r="S46" i="24"/>
  <c r="T45" i="24"/>
  <c r="T44" i="24"/>
  <c r="T41" i="24"/>
  <c r="S29" i="24"/>
  <c r="T29" i="24" s="1"/>
  <c r="T28" i="24"/>
  <c r="T27" i="24"/>
  <c r="S25" i="24"/>
  <c r="T25" i="24" s="1"/>
  <c r="T24" i="24"/>
  <c r="T23" i="24"/>
  <c r="S20" i="24"/>
  <c r="T20" i="24" s="1"/>
  <c r="T19" i="24"/>
  <c r="S16" i="24"/>
  <c r="T16" i="24" s="1"/>
  <c r="S14" i="24"/>
  <c r="T14" i="24" s="1"/>
  <c r="S10" i="24"/>
  <c r="T10" i="24" s="1"/>
  <c r="S6" i="24"/>
  <c r="T6" i="24" s="1"/>
  <c r="N36" i="23"/>
  <c r="O36" i="23" s="1"/>
  <c r="N51" i="23"/>
  <c r="O51" i="23" s="1"/>
  <c r="O13" i="23"/>
  <c r="N13" i="23"/>
  <c r="O16" i="23"/>
  <c r="N16" i="23"/>
  <c r="N41" i="23"/>
  <c r="O41" i="23" s="1"/>
  <c r="O3" i="23"/>
  <c r="N3" i="23"/>
  <c r="O34" i="23"/>
  <c r="N50" i="23"/>
  <c r="O50" i="23"/>
  <c r="N7" i="23"/>
  <c r="O7" i="23" s="1"/>
  <c r="O23" i="23"/>
  <c r="N23" i="23"/>
  <c r="O43" i="23"/>
  <c r="N43" i="23"/>
  <c r="O48" i="23"/>
  <c r="N48" i="23"/>
  <c r="O54" i="23"/>
  <c r="N54" i="23"/>
  <c r="O87" i="23"/>
  <c r="N87" i="23"/>
  <c r="O129" i="23"/>
  <c r="N129" i="23"/>
  <c r="O14" i="23"/>
  <c r="N19" i="23"/>
  <c r="O19" i="23" s="1"/>
  <c r="N57" i="23"/>
  <c r="O57" i="23" s="1"/>
  <c r="N79" i="23"/>
  <c r="O79" i="23" s="1"/>
  <c r="O99" i="23"/>
  <c r="N99" i="23"/>
  <c r="O120" i="23"/>
  <c r="N120" i="23"/>
  <c r="O195" i="23"/>
  <c r="N195" i="23"/>
  <c r="N199" i="23"/>
  <c r="O199" i="23" s="1"/>
  <c r="I204" i="23"/>
  <c r="J8" i="23"/>
  <c r="L8" i="23" s="1"/>
  <c r="O11" i="23"/>
  <c r="O12" i="23"/>
  <c r="N27" i="23"/>
  <c r="O27" i="23" s="1"/>
  <c r="O29" i="23"/>
  <c r="N32" i="23"/>
  <c r="O32" i="23" s="1"/>
  <c r="N34" i="23"/>
  <c r="O35" i="23"/>
  <c r="O39" i="23"/>
  <c r="O40" i="23"/>
  <c r="N56" i="23"/>
  <c r="O56" i="23"/>
  <c r="N69" i="23"/>
  <c r="O69" i="23"/>
  <c r="N78" i="23"/>
  <c r="O78" i="23"/>
  <c r="N86" i="23"/>
  <c r="O86" i="23"/>
  <c r="N89" i="23"/>
  <c r="O89" i="23"/>
  <c r="N118" i="23"/>
  <c r="O118" i="23"/>
  <c r="N161" i="23"/>
  <c r="O161" i="23" s="1"/>
  <c r="N173" i="23"/>
  <c r="O173" i="23" s="1"/>
  <c r="N179" i="23"/>
  <c r="O179" i="23" s="1"/>
  <c r="O6" i="23"/>
  <c r="O20" i="23"/>
  <c r="N20" i="23"/>
  <c r="O47" i="23"/>
  <c r="N67" i="23"/>
  <c r="O67" i="23" s="1"/>
  <c r="N100" i="23"/>
  <c r="O100" i="23"/>
  <c r="O15" i="23"/>
  <c r="N47" i="23"/>
  <c r="N53" i="23"/>
  <c r="O53" i="23" s="1"/>
  <c r="N64" i="23"/>
  <c r="O64" i="23"/>
  <c r="O9" i="23"/>
  <c r="O10" i="23"/>
  <c r="N10" i="23"/>
  <c r="O25" i="23"/>
  <c r="N26" i="23"/>
  <c r="O26" i="23" s="1"/>
  <c r="N28" i="23"/>
  <c r="O28" i="23" s="1"/>
  <c r="N31" i="23"/>
  <c r="O31" i="23" s="1"/>
  <c r="N33" i="23"/>
  <c r="O33" i="23" s="1"/>
  <c r="O37" i="23"/>
  <c r="O38" i="23"/>
  <c r="N38" i="23"/>
  <c r="O45" i="23"/>
  <c r="N49" i="23"/>
  <c r="O49" i="23"/>
  <c r="N52" i="23"/>
  <c r="O52" i="23"/>
  <c r="N55" i="23"/>
  <c r="O55" i="23" s="1"/>
  <c r="N68" i="23"/>
  <c r="O68" i="23" s="1"/>
  <c r="N77" i="23"/>
  <c r="O77" i="23" s="1"/>
  <c r="N88" i="23"/>
  <c r="O88" i="23" s="1"/>
  <c r="N98" i="23"/>
  <c r="O98" i="23"/>
  <c r="N105" i="23"/>
  <c r="O105" i="23" s="1"/>
  <c r="N112" i="23"/>
  <c r="O112" i="23" s="1"/>
  <c r="N135" i="23"/>
  <c r="O135" i="23"/>
  <c r="N143" i="23"/>
  <c r="O143" i="23" s="1"/>
  <c r="N148" i="23"/>
  <c r="O148" i="23"/>
  <c r="N155" i="23"/>
  <c r="O155" i="23"/>
  <c r="O119" i="23"/>
  <c r="N119" i="23"/>
  <c r="O137" i="23"/>
  <c r="N137" i="23"/>
  <c r="N171" i="23"/>
  <c r="O171" i="23" s="1"/>
  <c r="O61" i="23"/>
  <c r="O62" i="23"/>
  <c r="N65" i="23"/>
  <c r="O65" i="23" s="1"/>
  <c r="O66" i="23"/>
  <c r="O72" i="23"/>
  <c r="O73" i="23"/>
  <c r="O76" i="23"/>
  <c r="O82" i="23"/>
  <c r="O85" i="23"/>
  <c r="O94" i="23"/>
  <c r="O97" i="23"/>
  <c r="N109" i="23"/>
  <c r="O109" i="23"/>
  <c r="N113" i="23"/>
  <c r="O113" i="23"/>
  <c r="O116" i="23"/>
  <c r="N121" i="23"/>
  <c r="O121" i="23" s="1"/>
  <c r="O124" i="23"/>
  <c r="N125" i="23"/>
  <c r="O125" i="23" s="1"/>
  <c r="O132" i="23"/>
  <c r="O141" i="23"/>
  <c r="N141" i="23"/>
  <c r="O147" i="23"/>
  <c r="N147" i="23"/>
  <c r="O154" i="23"/>
  <c r="N154" i="23"/>
  <c r="N162" i="23"/>
  <c r="O162" i="23" s="1"/>
  <c r="O170" i="23"/>
  <c r="N170" i="23"/>
  <c r="O174" i="23"/>
  <c r="N175" i="23"/>
  <c r="O175" i="23" s="1"/>
  <c r="N180" i="23"/>
  <c r="O180" i="23"/>
  <c r="O182" i="23"/>
  <c r="O183" i="23"/>
  <c r="N183" i="23"/>
  <c r="O189" i="23"/>
  <c r="N189" i="23"/>
  <c r="O193" i="23"/>
  <c r="N193" i="23"/>
  <c r="O198" i="23"/>
  <c r="N198" i="23"/>
  <c r="O75" i="23"/>
  <c r="O84" i="23"/>
  <c r="O96" i="23"/>
  <c r="N111" i="23"/>
  <c r="O111" i="23" s="1"/>
  <c r="N126" i="23"/>
  <c r="O126" i="23" s="1"/>
  <c r="N134" i="23"/>
  <c r="O134" i="23" s="1"/>
  <c r="N145" i="23"/>
  <c r="O145" i="23"/>
  <c r="N160" i="23"/>
  <c r="O160" i="23" s="1"/>
  <c r="N165" i="23"/>
  <c r="O165" i="23" s="1"/>
  <c r="N176" i="23"/>
  <c r="O176" i="23" s="1"/>
  <c r="N184" i="23"/>
  <c r="O184" i="23" s="1"/>
  <c r="N190" i="23"/>
  <c r="O190" i="23" s="1"/>
  <c r="O58" i="23"/>
  <c r="O59" i="23"/>
  <c r="O70" i="23"/>
  <c r="O80" i="23"/>
  <c r="O90" i="23"/>
  <c r="O91" i="23"/>
  <c r="O92" i="23"/>
  <c r="O101" i="23"/>
  <c r="O102" i="23"/>
  <c r="O103" i="23"/>
  <c r="O107" i="23"/>
  <c r="O108" i="23"/>
  <c r="N108" i="23"/>
  <c r="O115" i="23"/>
  <c r="N115" i="23"/>
  <c r="N127" i="23"/>
  <c r="O127" i="23" s="1"/>
  <c r="N138" i="23"/>
  <c r="O138" i="23" s="1"/>
  <c r="O144" i="23"/>
  <c r="N144" i="23"/>
  <c r="O153" i="23"/>
  <c r="N153" i="23"/>
  <c r="O157" i="23"/>
  <c r="N157" i="23"/>
  <c r="O168" i="23"/>
  <c r="N168" i="23"/>
  <c r="N177" i="23"/>
  <c r="O177" i="23" s="1"/>
  <c r="N185" i="23"/>
  <c r="O185" i="23" s="1"/>
  <c r="O197" i="23"/>
  <c r="N197" i="23"/>
  <c r="O203" i="23"/>
  <c r="N203" i="23"/>
  <c r="O117" i="23"/>
  <c r="O123" i="23"/>
  <c r="O131" i="23"/>
  <c r="O150" i="23"/>
  <c r="O156" i="23"/>
  <c r="O181" i="23"/>
  <c r="O186" i="23"/>
  <c r="O192" i="23"/>
  <c r="O140" i="23"/>
  <c r="O164" i="23"/>
  <c r="O172" i="23"/>
  <c r="O200" i="23"/>
  <c r="O15" i="26" l="1"/>
  <c r="O204" i="26" s="1"/>
  <c r="O83" i="25"/>
  <c r="P83" i="25"/>
  <c r="P51" i="25"/>
  <c r="S236" i="24"/>
  <c r="N204" i="23"/>
  <c r="N8" i="23"/>
  <c r="O8" i="23"/>
  <c r="O204" i="23" s="1"/>
  <c r="L204" i="23"/>
  <c r="G282" i="21" l="1"/>
  <c r="I282" i="21" s="1"/>
  <c r="D282" i="21"/>
  <c r="B282" i="21"/>
  <c r="G281" i="21"/>
  <c r="D281" i="21"/>
  <c r="B281" i="21"/>
  <c r="I280" i="21"/>
  <c r="H280" i="21"/>
  <c r="G280" i="21"/>
  <c r="D280" i="21"/>
  <c r="B280" i="21"/>
  <c r="I279" i="21"/>
  <c r="G279" i="21"/>
  <c r="D279" i="21"/>
  <c r="B279" i="21"/>
  <c r="H278" i="21"/>
  <c r="G278" i="21"/>
  <c r="I278" i="21" s="1"/>
  <c r="D278" i="21"/>
  <c r="B278" i="21"/>
  <c r="I277" i="21"/>
  <c r="G277" i="21"/>
  <c r="H277" i="21" s="1"/>
  <c r="D277" i="21"/>
  <c r="B277" i="21"/>
  <c r="G276" i="21"/>
  <c r="I276" i="21" s="1"/>
  <c r="D276" i="21"/>
  <c r="H276" i="21" s="1"/>
  <c r="B276" i="21"/>
  <c r="G275" i="21"/>
  <c r="D275" i="21"/>
  <c r="B275" i="21"/>
  <c r="G274" i="21"/>
  <c r="I274" i="21" s="1"/>
  <c r="D274" i="21"/>
  <c r="B274" i="21"/>
  <c r="G273" i="21"/>
  <c r="D273" i="21"/>
  <c r="B273" i="21"/>
  <c r="G272" i="21"/>
  <c r="I272" i="21" s="1"/>
  <c r="D272" i="21"/>
  <c r="B272" i="21"/>
  <c r="G271" i="21"/>
  <c r="D271" i="21"/>
  <c r="B271" i="21"/>
  <c r="G270" i="21"/>
  <c r="I270" i="21" s="1"/>
  <c r="D270" i="21"/>
  <c r="B270" i="21"/>
  <c r="G269" i="21"/>
  <c r="I269" i="21" s="1"/>
  <c r="D269" i="21"/>
  <c r="B269" i="21"/>
  <c r="G268" i="21"/>
  <c r="I268" i="21" s="1"/>
  <c r="D268" i="21"/>
  <c r="H268" i="21" s="1"/>
  <c r="B268" i="21"/>
  <c r="G267" i="21"/>
  <c r="D267" i="21"/>
  <c r="B267" i="21"/>
  <c r="G266" i="21"/>
  <c r="I266" i="21" s="1"/>
  <c r="D266" i="21"/>
  <c r="B266" i="21"/>
  <c r="G265" i="21"/>
  <c r="D265" i="21"/>
  <c r="B265" i="21"/>
  <c r="I264" i="21"/>
  <c r="H264" i="21"/>
  <c r="G264" i="21"/>
  <c r="D264" i="21"/>
  <c r="B264" i="21"/>
  <c r="G263" i="21"/>
  <c r="H263" i="21" s="1"/>
  <c r="D263" i="21"/>
  <c r="B263" i="21"/>
  <c r="G262" i="21"/>
  <c r="I262" i="21" s="1"/>
  <c r="D262" i="21"/>
  <c r="B262" i="21"/>
  <c r="G261" i="21"/>
  <c r="H261" i="21" s="1"/>
  <c r="D261" i="21"/>
  <c r="B261" i="21"/>
  <c r="G260" i="21"/>
  <c r="I260" i="21" s="1"/>
  <c r="D260" i="21"/>
  <c r="B260" i="21"/>
  <c r="G259" i="21"/>
  <c r="D259" i="21"/>
  <c r="B259" i="21"/>
  <c r="G258" i="21"/>
  <c r="I258" i="21" s="1"/>
  <c r="D258" i="21"/>
  <c r="B258" i="21"/>
  <c r="G257" i="21"/>
  <c r="D257" i="21"/>
  <c r="B257" i="21"/>
  <c r="I256" i="21"/>
  <c r="G256" i="21"/>
  <c r="H256" i="21" s="1"/>
  <c r="D256" i="21"/>
  <c r="B256" i="21"/>
  <c r="G255" i="21"/>
  <c r="D255" i="21"/>
  <c r="B255" i="21"/>
  <c r="G254" i="21"/>
  <c r="I254" i="21" s="1"/>
  <c r="D254" i="21"/>
  <c r="B254" i="21"/>
  <c r="I253" i="21"/>
  <c r="H253" i="21"/>
  <c r="G253" i="21"/>
  <c r="D253" i="21"/>
  <c r="B253" i="21"/>
  <c r="I252" i="21"/>
  <c r="G252" i="21"/>
  <c r="D252" i="21"/>
  <c r="H252" i="21" s="1"/>
  <c r="B252" i="21"/>
  <c r="G251" i="21"/>
  <c r="D251" i="21"/>
  <c r="B251" i="21"/>
  <c r="G250" i="21"/>
  <c r="I250" i="21" s="1"/>
  <c r="D250" i="21"/>
  <c r="B250" i="21"/>
  <c r="G249" i="21"/>
  <c r="D249" i="21"/>
  <c r="B249" i="21"/>
  <c r="G248" i="21"/>
  <c r="I248" i="21" s="1"/>
  <c r="D248" i="21"/>
  <c r="B248" i="21"/>
  <c r="G247" i="21"/>
  <c r="I247" i="21" s="1"/>
  <c r="D247" i="21"/>
  <c r="B247" i="21"/>
  <c r="G246" i="21"/>
  <c r="I246" i="21" s="1"/>
  <c r="D246" i="21"/>
  <c r="B246" i="21"/>
  <c r="G245" i="21"/>
  <c r="H245" i="21" s="1"/>
  <c r="D245" i="21"/>
  <c r="B245" i="21"/>
  <c r="G244" i="21"/>
  <c r="I244" i="21" s="1"/>
  <c r="D244" i="21"/>
  <c r="B244" i="21"/>
  <c r="G243" i="21"/>
  <c r="D243" i="21"/>
  <c r="B243" i="21"/>
  <c r="G242" i="21"/>
  <c r="I242" i="21" s="1"/>
  <c r="D242" i="21"/>
  <c r="B242" i="21"/>
  <c r="G241" i="21"/>
  <c r="D241" i="21"/>
  <c r="B241" i="21"/>
  <c r="I240" i="21"/>
  <c r="G240" i="21"/>
  <c r="H240" i="21" s="1"/>
  <c r="D240" i="21"/>
  <c r="B240" i="21"/>
  <c r="G239" i="21"/>
  <c r="D239" i="21"/>
  <c r="B239" i="21"/>
  <c r="G238" i="21"/>
  <c r="I238" i="21" s="1"/>
  <c r="D238" i="21"/>
  <c r="B238" i="21"/>
  <c r="I237" i="21"/>
  <c r="H237" i="21"/>
  <c r="G237" i="21"/>
  <c r="D237" i="21"/>
  <c r="B237" i="21"/>
  <c r="I236" i="21"/>
  <c r="G236" i="21"/>
  <c r="D236" i="21"/>
  <c r="H236" i="21" s="1"/>
  <c r="B236" i="21"/>
  <c r="G235" i="21"/>
  <c r="D235" i="21"/>
  <c r="B235" i="21"/>
  <c r="G234" i="21"/>
  <c r="I234" i="21" s="1"/>
  <c r="D234" i="21"/>
  <c r="B234" i="21"/>
  <c r="G233" i="21"/>
  <c r="D233" i="21"/>
  <c r="B233" i="21"/>
  <c r="G232" i="21"/>
  <c r="I232" i="21" s="1"/>
  <c r="D232" i="21"/>
  <c r="B232" i="21"/>
  <c r="G231" i="21"/>
  <c r="D231" i="21"/>
  <c r="B231" i="21"/>
  <c r="G230" i="21"/>
  <c r="I230" i="21" s="1"/>
  <c r="D230" i="21"/>
  <c r="B230" i="21"/>
  <c r="I229" i="21"/>
  <c r="G229" i="21"/>
  <c r="H229" i="21" s="1"/>
  <c r="D229" i="21"/>
  <c r="B229" i="21"/>
  <c r="G228" i="21"/>
  <c r="I228" i="21" s="1"/>
  <c r="D228" i="21"/>
  <c r="H228" i="21" s="1"/>
  <c r="B228" i="21"/>
  <c r="G227" i="21"/>
  <c r="D227" i="21"/>
  <c r="B227" i="21"/>
  <c r="G226" i="21"/>
  <c r="I226" i="21" s="1"/>
  <c r="D226" i="21"/>
  <c r="B226" i="21"/>
  <c r="G225" i="21"/>
  <c r="D225" i="21"/>
  <c r="B225" i="21"/>
  <c r="G224" i="21"/>
  <c r="I224" i="21" s="1"/>
  <c r="D224" i="21"/>
  <c r="B224" i="21"/>
  <c r="G223" i="21"/>
  <c r="D223" i="21"/>
  <c r="B223" i="21"/>
  <c r="G222" i="21"/>
  <c r="I222" i="21" s="1"/>
  <c r="D222" i="21"/>
  <c r="B222" i="21"/>
  <c r="G221" i="21"/>
  <c r="I221" i="21" s="1"/>
  <c r="D221" i="21"/>
  <c r="B221" i="21"/>
  <c r="G220" i="21"/>
  <c r="I220" i="21" s="1"/>
  <c r="D220" i="21"/>
  <c r="H220" i="21" s="1"/>
  <c r="B220" i="21"/>
  <c r="G219" i="21"/>
  <c r="D219" i="21"/>
  <c r="B219" i="21"/>
  <c r="G218" i="21"/>
  <c r="I218" i="21" s="1"/>
  <c r="D218" i="21"/>
  <c r="B218" i="21"/>
  <c r="G217" i="21"/>
  <c r="D217" i="21"/>
  <c r="B217" i="21"/>
  <c r="I216" i="21"/>
  <c r="H216" i="21"/>
  <c r="G216" i="21"/>
  <c r="D216" i="21"/>
  <c r="B216" i="21"/>
  <c r="I215" i="21"/>
  <c r="G215" i="21"/>
  <c r="D215" i="21"/>
  <c r="B215" i="21"/>
  <c r="H214" i="21"/>
  <c r="G214" i="21"/>
  <c r="I214" i="21" s="1"/>
  <c r="D214" i="21"/>
  <c r="B214" i="21"/>
  <c r="I213" i="21"/>
  <c r="G213" i="21"/>
  <c r="H213" i="21" s="1"/>
  <c r="D213" i="21"/>
  <c r="B213" i="21"/>
  <c r="G212" i="21"/>
  <c r="I212" i="21" s="1"/>
  <c r="D212" i="21"/>
  <c r="H212" i="21" s="1"/>
  <c r="B212" i="21"/>
  <c r="G211" i="21"/>
  <c r="D211" i="21"/>
  <c r="B211" i="21"/>
  <c r="G210" i="21"/>
  <c r="I210" i="21" s="1"/>
  <c r="D210" i="21"/>
  <c r="B210" i="21"/>
  <c r="G209" i="21"/>
  <c r="D209" i="21"/>
  <c r="B209" i="21"/>
  <c r="G208" i="21"/>
  <c r="H208" i="21" s="1"/>
  <c r="D208" i="21"/>
  <c r="B208" i="21"/>
  <c r="G207" i="21"/>
  <c r="D207" i="21"/>
  <c r="B207" i="21"/>
  <c r="G206" i="21"/>
  <c r="I206" i="21" s="1"/>
  <c r="D206" i="21"/>
  <c r="B206" i="21"/>
  <c r="G205" i="21"/>
  <c r="I205" i="21" s="1"/>
  <c r="D205" i="21"/>
  <c r="B205" i="21"/>
  <c r="G204" i="21"/>
  <c r="I204" i="21" s="1"/>
  <c r="D204" i="21"/>
  <c r="H204" i="21" s="1"/>
  <c r="B204" i="21"/>
  <c r="G203" i="21"/>
  <c r="D203" i="21"/>
  <c r="B203" i="21"/>
  <c r="G202" i="21"/>
  <c r="I202" i="21" s="1"/>
  <c r="D202" i="21"/>
  <c r="B202" i="21"/>
  <c r="G201" i="21"/>
  <c r="D201" i="21"/>
  <c r="B201" i="21"/>
  <c r="I200" i="21"/>
  <c r="H200" i="21"/>
  <c r="G200" i="21"/>
  <c r="D200" i="21"/>
  <c r="B200" i="21"/>
  <c r="G199" i="21"/>
  <c r="H199" i="21" s="1"/>
  <c r="D199" i="21"/>
  <c r="B199" i="21"/>
  <c r="G198" i="21"/>
  <c r="I198" i="21" s="1"/>
  <c r="D198" i="21"/>
  <c r="B198" i="21"/>
  <c r="G197" i="21"/>
  <c r="H197" i="21" s="1"/>
  <c r="D197" i="21"/>
  <c r="B197" i="21"/>
  <c r="G196" i="21"/>
  <c r="I196" i="21" s="1"/>
  <c r="D196" i="21"/>
  <c r="B196" i="21"/>
  <c r="G195" i="21"/>
  <c r="D195" i="21"/>
  <c r="B195" i="21"/>
  <c r="G194" i="21"/>
  <c r="I194" i="21" s="1"/>
  <c r="D194" i="21"/>
  <c r="B194" i="21"/>
  <c r="G193" i="21"/>
  <c r="D193" i="21"/>
  <c r="B193" i="21"/>
  <c r="I192" i="21"/>
  <c r="G192" i="21"/>
  <c r="H192" i="21" s="1"/>
  <c r="D192" i="21"/>
  <c r="B192" i="21"/>
  <c r="G191" i="21"/>
  <c r="D191" i="21"/>
  <c r="B191" i="21"/>
  <c r="G190" i="21"/>
  <c r="I190" i="21" s="1"/>
  <c r="D190" i="21"/>
  <c r="B190" i="21"/>
  <c r="I189" i="21"/>
  <c r="H189" i="21"/>
  <c r="G189" i="21"/>
  <c r="D189" i="21"/>
  <c r="B189" i="21"/>
  <c r="I188" i="21"/>
  <c r="G188" i="21"/>
  <c r="D188" i="21"/>
  <c r="H188" i="21" s="1"/>
  <c r="B188" i="21"/>
  <c r="G187" i="21"/>
  <c r="D187" i="21"/>
  <c r="B187" i="21"/>
  <c r="G186" i="21"/>
  <c r="I186" i="21" s="1"/>
  <c r="D186" i="21"/>
  <c r="B186" i="21"/>
  <c r="G185" i="21"/>
  <c r="D185" i="21"/>
  <c r="B185" i="21"/>
  <c r="G184" i="21"/>
  <c r="I184" i="21" s="1"/>
  <c r="D184" i="21"/>
  <c r="B184" i="21"/>
  <c r="G183" i="21"/>
  <c r="I183" i="21" s="1"/>
  <c r="D183" i="21"/>
  <c r="B183" i="21"/>
  <c r="G182" i="21"/>
  <c r="I182" i="21" s="1"/>
  <c r="D182" i="21"/>
  <c r="B182" i="21"/>
  <c r="G181" i="21"/>
  <c r="H181" i="21" s="1"/>
  <c r="D181" i="21"/>
  <c r="B181" i="21"/>
  <c r="G180" i="21"/>
  <c r="I180" i="21" s="1"/>
  <c r="D180" i="21"/>
  <c r="B180" i="21"/>
  <c r="G179" i="21"/>
  <c r="D179" i="21"/>
  <c r="B179" i="21"/>
  <c r="G178" i="21"/>
  <c r="I178" i="21" s="1"/>
  <c r="D178" i="21"/>
  <c r="B178" i="21"/>
  <c r="G177" i="21"/>
  <c r="D177" i="21"/>
  <c r="B177" i="21"/>
  <c r="I176" i="21"/>
  <c r="G176" i="21"/>
  <c r="H176" i="21" s="1"/>
  <c r="D176" i="21"/>
  <c r="B176" i="21"/>
  <c r="G175" i="21"/>
  <c r="D175" i="21"/>
  <c r="B175" i="21"/>
  <c r="G174" i="21"/>
  <c r="I174" i="21" s="1"/>
  <c r="D174" i="21"/>
  <c r="B174" i="21"/>
  <c r="I173" i="21"/>
  <c r="H173" i="21"/>
  <c r="G173" i="21"/>
  <c r="D173" i="21"/>
  <c r="B173" i="21"/>
  <c r="I172" i="21"/>
  <c r="G172" i="21"/>
  <c r="D172" i="21"/>
  <c r="H172" i="21" s="1"/>
  <c r="B172" i="21"/>
  <c r="G171" i="21"/>
  <c r="D171" i="21"/>
  <c r="B171" i="21"/>
  <c r="G170" i="21"/>
  <c r="I170" i="21" s="1"/>
  <c r="D170" i="21"/>
  <c r="B170" i="21"/>
  <c r="G169" i="21"/>
  <c r="D169" i="21"/>
  <c r="B169" i="21"/>
  <c r="G168" i="21"/>
  <c r="I168" i="21" s="1"/>
  <c r="D168" i="21"/>
  <c r="B168" i="21"/>
  <c r="G167" i="21"/>
  <c r="D167" i="21"/>
  <c r="B167" i="21"/>
  <c r="G166" i="21"/>
  <c r="I166" i="21" s="1"/>
  <c r="D166" i="21"/>
  <c r="B166" i="21"/>
  <c r="I165" i="21"/>
  <c r="G165" i="21"/>
  <c r="H165" i="21" s="1"/>
  <c r="D165" i="21"/>
  <c r="B165" i="21"/>
  <c r="G164" i="21"/>
  <c r="I164" i="21" s="1"/>
  <c r="D164" i="21"/>
  <c r="H164" i="21" s="1"/>
  <c r="B164" i="21"/>
  <c r="G163" i="21"/>
  <c r="D163" i="21"/>
  <c r="B163" i="21"/>
  <c r="G162" i="21"/>
  <c r="D162" i="21"/>
  <c r="B162" i="21"/>
  <c r="G161" i="21"/>
  <c r="I161" i="21" s="1"/>
  <c r="D161" i="21"/>
  <c r="B161" i="21"/>
  <c r="G160" i="21"/>
  <c r="H160" i="21" s="1"/>
  <c r="D160" i="21"/>
  <c r="B160" i="21"/>
  <c r="G159" i="21"/>
  <c r="D159" i="21"/>
  <c r="B159" i="21"/>
  <c r="G158" i="21"/>
  <c r="I158" i="21" s="1"/>
  <c r="D158" i="21"/>
  <c r="B158" i="21"/>
  <c r="G157" i="21"/>
  <c r="I157" i="21" s="1"/>
  <c r="D157" i="21"/>
  <c r="B157" i="21"/>
  <c r="G156" i="21"/>
  <c r="I156" i="21" s="1"/>
  <c r="D156" i="21"/>
  <c r="H156" i="21" s="1"/>
  <c r="B156" i="21"/>
  <c r="G155" i="21"/>
  <c r="D155" i="21"/>
  <c r="B155" i="21"/>
  <c r="G154" i="21"/>
  <c r="D154" i="21"/>
  <c r="B154" i="21"/>
  <c r="G153" i="21"/>
  <c r="I153" i="21" s="1"/>
  <c r="D153" i="21"/>
  <c r="B153" i="21"/>
  <c r="I152" i="21"/>
  <c r="H152" i="21"/>
  <c r="G152" i="21"/>
  <c r="D152" i="21"/>
  <c r="B152" i="21"/>
  <c r="G151" i="21"/>
  <c r="H151" i="21" s="1"/>
  <c r="D151" i="21"/>
  <c r="B151" i="21"/>
  <c r="G150" i="21"/>
  <c r="I150" i="21" s="1"/>
  <c r="D150" i="21"/>
  <c r="B150" i="21"/>
  <c r="G149" i="21"/>
  <c r="H149" i="21" s="1"/>
  <c r="D149" i="21"/>
  <c r="B149" i="21"/>
  <c r="G148" i="21"/>
  <c r="I148" i="21" s="1"/>
  <c r="D148" i="21"/>
  <c r="B148" i="21"/>
  <c r="G147" i="21"/>
  <c r="D147" i="21"/>
  <c r="B147" i="21"/>
  <c r="G146" i="21"/>
  <c r="D146" i="21"/>
  <c r="B146" i="21"/>
  <c r="G145" i="21"/>
  <c r="I145" i="21" s="1"/>
  <c r="D145" i="21"/>
  <c r="B145" i="21"/>
  <c r="I144" i="21"/>
  <c r="G144" i="21"/>
  <c r="H144" i="21" s="1"/>
  <c r="D144" i="21"/>
  <c r="B144" i="21"/>
  <c r="G143" i="21"/>
  <c r="D143" i="21"/>
  <c r="B143" i="21"/>
  <c r="G142" i="21"/>
  <c r="I142" i="21" s="1"/>
  <c r="D142" i="21"/>
  <c r="B142" i="21"/>
  <c r="I141" i="21"/>
  <c r="H141" i="21"/>
  <c r="G141" i="21"/>
  <c r="D141" i="21"/>
  <c r="B141" i="21"/>
  <c r="I140" i="21"/>
  <c r="G140" i="21"/>
  <c r="D140" i="21"/>
  <c r="H140" i="21" s="1"/>
  <c r="B140" i="21"/>
  <c r="G139" i="21"/>
  <c r="D139" i="21"/>
  <c r="B139" i="21"/>
  <c r="G138" i="21"/>
  <c r="D138" i="21"/>
  <c r="B138" i="21"/>
  <c r="G137" i="21"/>
  <c r="I137" i="21" s="1"/>
  <c r="D137" i="21"/>
  <c r="B137" i="21"/>
  <c r="G136" i="21"/>
  <c r="I136" i="21" s="1"/>
  <c r="D136" i="21"/>
  <c r="B136" i="21"/>
  <c r="G135" i="21"/>
  <c r="D135" i="21"/>
  <c r="B135" i="21"/>
  <c r="G134" i="21"/>
  <c r="I134" i="21" s="1"/>
  <c r="D134" i="21"/>
  <c r="B134" i="21"/>
  <c r="I133" i="21"/>
  <c r="G133" i="21"/>
  <c r="H133" i="21" s="1"/>
  <c r="D133" i="21"/>
  <c r="B133" i="21"/>
  <c r="G132" i="21"/>
  <c r="I132" i="21" s="1"/>
  <c r="D132" i="21"/>
  <c r="H132" i="21" s="1"/>
  <c r="B132" i="21"/>
  <c r="G131" i="21"/>
  <c r="D131" i="21"/>
  <c r="B131" i="21"/>
  <c r="G130" i="21"/>
  <c r="D130" i="21"/>
  <c r="B130" i="21"/>
  <c r="G129" i="21"/>
  <c r="I129" i="21" s="1"/>
  <c r="D129" i="21"/>
  <c r="B129" i="21"/>
  <c r="G128" i="21"/>
  <c r="H128" i="21" s="1"/>
  <c r="D128" i="21"/>
  <c r="B128" i="21"/>
  <c r="G127" i="21"/>
  <c r="D127" i="21"/>
  <c r="B127" i="21"/>
  <c r="G126" i="21"/>
  <c r="I126" i="21" s="1"/>
  <c r="D126" i="21"/>
  <c r="B126" i="21"/>
  <c r="G125" i="21"/>
  <c r="I125" i="21" s="1"/>
  <c r="D125" i="21"/>
  <c r="B125" i="21"/>
  <c r="G124" i="21"/>
  <c r="I124" i="21" s="1"/>
  <c r="D124" i="21"/>
  <c r="H124" i="21" s="1"/>
  <c r="B124" i="21"/>
  <c r="G123" i="21"/>
  <c r="D123" i="21"/>
  <c r="B123" i="21"/>
  <c r="G122" i="21"/>
  <c r="D122" i="21"/>
  <c r="B122" i="21"/>
  <c r="G121" i="21"/>
  <c r="I121" i="21" s="1"/>
  <c r="D121" i="21"/>
  <c r="B121" i="21"/>
  <c r="I120" i="21"/>
  <c r="H120" i="21"/>
  <c r="G120" i="21"/>
  <c r="D120" i="21"/>
  <c r="B120" i="21"/>
  <c r="G119" i="21"/>
  <c r="H119" i="21" s="1"/>
  <c r="D119" i="21"/>
  <c r="B119" i="21"/>
  <c r="G118" i="21"/>
  <c r="I118" i="21" s="1"/>
  <c r="D118" i="21"/>
  <c r="B118" i="21"/>
  <c r="G117" i="21"/>
  <c r="I117" i="21" s="1"/>
  <c r="D117" i="21"/>
  <c r="B117" i="21"/>
  <c r="G116" i="21"/>
  <c r="I116" i="21" s="1"/>
  <c r="D116" i="21"/>
  <c r="B116" i="21"/>
  <c r="G115" i="21"/>
  <c r="D115" i="21"/>
  <c r="B115" i="21"/>
  <c r="G114" i="21"/>
  <c r="D114" i="21"/>
  <c r="B114" i="21"/>
  <c r="G113" i="21"/>
  <c r="I113" i="21" s="1"/>
  <c r="D113" i="21"/>
  <c r="B113" i="21"/>
  <c r="G112" i="21"/>
  <c r="I112" i="21" s="1"/>
  <c r="D112" i="21"/>
  <c r="B112" i="21"/>
  <c r="I111" i="21"/>
  <c r="H111" i="21"/>
  <c r="G111" i="21"/>
  <c r="D111" i="21"/>
  <c r="B111" i="21"/>
  <c r="G110" i="21"/>
  <c r="H110" i="21" s="1"/>
  <c r="D110" i="21"/>
  <c r="B110" i="21"/>
  <c r="G109" i="21"/>
  <c r="I109" i="21" s="1"/>
  <c r="D109" i="21"/>
  <c r="B109" i="21"/>
  <c r="G108" i="21"/>
  <c r="I108" i="21" s="1"/>
  <c r="D108" i="21"/>
  <c r="B108" i="21"/>
  <c r="G107" i="21"/>
  <c r="I107" i="21" s="1"/>
  <c r="D107" i="21"/>
  <c r="B107" i="21"/>
  <c r="G106" i="21"/>
  <c r="D106" i="21"/>
  <c r="B106" i="21"/>
  <c r="G105" i="21"/>
  <c r="I105" i="21" s="1"/>
  <c r="D105" i="21"/>
  <c r="B105" i="21"/>
  <c r="G104" i="21"/>
  <c r="I104" i="21" s="1"/>
  <c r="D104" i="21"/>
  <c r="B104" i="21"/>
  <c r="I103" i="21"/>
  <c r="G103" i="21"/>
  <c r="H103" i="21" s="1"/>
  <c r="D103" i="21"/>
  <c r="B103" i="21"/>
  <c r="G102" i="21"/>
  <c r="D102" i="21"/>
  <c r="B102" i="21"/>
  <c r="G101" i="21"/>
  <c r="I101" i="21" s="1"/>
  <c r="D101" i="21"/>
  <c r="B101" i="21"/>
  <c r="I100" i="21"/>
  <c r="H100" i="21"/>
  <c r="G100" i="21"/>
  <c r="D100" i="21"/>
  <c r="B100" i="21"/>
  <c r="I99" i="21"/>
  <c r="G99" i="21"/>
  <c r="D99" i="21"/>
  <c r="H99" i="21" s="1"/>
  <c r="B99" i="21"/>
  <c r="G98" i="21"/>
  <c r="D98" i="21"/>
  <c r="B98" i="21"/>
  <c r="G97" i="21"/>
  <c r="I97" i="21" s="1"/>
  <c r="D97" i="21"/>
  <c r="B97" i="21"/>
  <c r="G96" i="21"/>
  <c r="I96" i="21" s="1"/>
  <c r="D96" i="21"/>
  <c r="B96" i="21"/>
  <c r="G95" i="21"/>
  <c r="I95" i="21" s="1"/>
  <c r="D95" i="21"/>
  <c r="B95" i="21"/>
  <c r="G94" i="21"/>
  <c r="D94" i="21"/>
  <c r="B94" i="21"/>
  <c r="G93" i="21"/>
  <c r="I93" i="21" s="1"/>
  <c r="D93" i="21"/>
  <c r="B93" i="21"/>
  <c r="I92" i="21"/>
  <c r="G92" i="21"/>
  <c r="H92" i="21" s="1"/>
  <c r="D92" i="21"/>
  <c r="B92" i="21"/>
  <c r="G91" i="21"/>
  <c r="I91" i="21" s="1"/>
  <c r="D91" i="21"/>
  <c r="H91" i="21" s="1"/>
  <c r="B91" i="21"/>
  <c r="G90" i="21"/>
  <c r="D90" i="21"/>
  <c r="B90" i="21"/>
  <c r="G89" i="21"/>
  <c r="I89" i="21" s="1"/>
  <c r="D89" i="21"/>
  <c r="B89" i="21"/>
  <c r="G88" i="21"/>
  <c r="I88" i="21" s="1"/>
  <c r="D88" i="21"/>
  <c r="B88" i="21"/>
  <c r="G87" i="21"/>
  <c r="H87" i="21" s="1"/>
  <c r="D87" i="21"/>
  <c r="B87" i="21"/>
  <c r="G86" i="21"/>
  <c r="D86" i="21"/>
  <c r="B86" i="21"/>
  <c r="G85" i="21"/>
  <c r="I85" i="21" s="1"/>
  <c r="D85" i="21"/>
  <c r="B85" i="21"/>
  <c r="G84" i="21"/>
  <c r="I84" i="21" s="1"/>
  <c r="D84" i="21"/>
  <c r="B84" i="21"/>
  <c r="G83" i="21"/>
  <c r="I83" i="21" s="1"/>
  <c r="D83" i="21"/>
  <c r="H83" i="21" s="1"/>
  <c r="B83" i="21"/>
  <c r="G82" i="21"/>
  <c r="D82" i="21"/>
  <c r="B82" i="21"/>
  <c r="G81" i="21"/>
  <c r="I81" i="21" s="1"/>
  <c r="D81" i="21"/>
  <c r="B81" i="21"/>
  <c r="G80" i="21"/>
  <c r="I80" i="21" s="1"/>
  <c r="D80" i="21"/>
  <c r="B80" i="21"/>
  <c r="I79" i="21"/>
  <c r="H79" i="21"/>
  <c r="G79" i="21"/>
  <c r="D79" i="21"/>
  <c r="B79" i="21"/>
  <c r="G78" i="21"/>
  <c r="H78" i="21" s="1"/>
  <c r="D78" i="21"/>
  <c r="B78" i="21"/>
  <c r="G77" i="21"/>
  <c r="I77" i="21" s="1"/>
  <c r="D77" i="21"/>
  <c r="B77" i="21"/>
  <c r="G76" i="21"/>
  <c r="H76" i="21" s="1"/>
  <c r="D76" i="21"/>
  <c r="B76" i="21"/>
  <c r="G75" i="21"/>
  <c r="I75" i="21" s="1"/>
  <c r="D75" i="21"/>
  <c r="B75" i="21"/>
  <c r="G74" i="21"/>
  <c r="D74" i="21"/>
  <c r="B74" i="21"/>
  <c r="G73" i="21"/>
  <c r="I73" i="21" s="1"/>
  <c r="D73" i="21"/>
  <c r="B73" i="21"/>
  <c r="G72" i="21"/>
  <c r="I72" i="21" s="1"/>
  <c r="D72" i="21"/>
  <c r="B72" i="21"/>
  <c r="I71" i="21"/>
  <c r="G71" i="21"/>
  <c r="H71" i="21" s="1"/>
  <c r="D71" i="21"/>
  <c r="B71" i="21"/>
  <c r="G70" i="21"/>
  <c r="D70" i="21"/>
  <c r="B70" i="21"/>
  <c r="G69" i="21"/>
  <c r="I69" i="21" s="1"/>
  <c r="D69" i="21"/>
  <c r="B69" i="21"/>
  <c r="I68" i="21"/>
  <c r="H68" i="21"/>
  <c r="G68" i="21"/>
  <c r="D68" i="21"/>
  <c r="B68" i="21"/>
  <c r="I67" i="21"/>
  <c r="G67" i="21"/>
  <c r="D67" i="21"/>
  <c r="H67" i="21" s="1"/>
  <c r="B67" i="21"/>
  <c r="G66" i="21"/>
  <c r="D66" i="21"/>
  <c r="B66" i="21"/>
  <c r="G65" i="21"/>
  <c r="I65" i="21" s="1"/>
  <c r="D65" i="21"/>
  <c r="B65" i="21"/>
  <c r="G64" i="21"/>
  <c r="I64" i="21" s="1"/>
  <c r="D64" i="21"/>
  <c r="B64" i="21"/>
  <c r="G63" i="21"/>
  <c r="I63" i="21" s="1"/>
  <c r="D63" i="21"/>
  <c r="B63" i="21"/>
  <c r="G62" i="21"/>
  <c r="D62" i="21"/>
  <c r="B62" i="21"/>
  <c r="G61" i="21"/>
  <c r="I61" i="21" s="1"/>
  <c r="D61" i="21"/>
  <c r="B61" i="21"/>
  <c r="I60" i="21"/>
  <c r="G60" i="21"/>
  <c r="H60" i="21" s="1"/>
  <c r="D60" i="21"/>
  <c r="B60" i="21"/>
  <c r="G59" i="21"/>
  <c r="I59" i="21" s="1"/>
  <c r="D59" i="21"/>
  <c r="H59" i="21" s="1"/>
  <c r="B59" i="21"/>
  <c r="G58" i="21"/>
  <c r="D58" i="21"/>
  <c r="B58" i="21"/>
  <c r="G57" i="21"/>
  <c r="I57" i="21" s="1"/>
  <c r="D57" i="21"/>
  <c r="B57" i="21"/>
  <c r="G56" i="21"/>
  <c r="I56" i="21" s="1"/>
  <c r="D56" i="21"/>
  <c r="B56" i="21"/>
  <c r="G55" i="21"/>
  <c r="I55" i="21" s="1"/>
  <c r="D55" i="21"/>
  <c r="B55" i="21"/>
  <c r="G54" i="21"/>
  <c r="D54" i="21"/>
  <c r="B54" i="21"/>
  <c r="G53" i="21"/>
  <c r="I53" i="21" s="1"/>
  <c r="D53" i="21"/>
  <c r="B53" i="21"/>
  <c r="G52" i="21"/>
  <c r="I52" i="21" s="1"/>
  <c r="D52" i="21"/>
  <c r="B52" i="21"/>
  <c r="G51" i="21"/>
  <c r="I51" i="21" s="1"/>
  <c r="D51" i="21"/>
  <c r="H51" i="21" s="1"/>
  <c r="B51" i="21"/>
  <c r="G50" i="21"/>
  <c r="D50" i="21"/>
  <c r="B50" i="21"/>
  <c r="G49" i="21"/>
  <c r="I49" i="21" s="1"/>
  <c r="D49" i="21"/>
  <c r="B49" i="21"/>
  <c r="G48" i="21"/>
  <c r="I48" i="21" s="1"/>
  <c r="D48" i="21"/>
  <c r="B48" i="21"/>
  <c r="I47" i="21"/>
  <c r="H47" i="21"/>
  <c r="G47" i="21"/>
  <c r="D47" i="21"/>
  <c r="B47" i="21"/>
  <c r="G46" i="21"/>
  <c r="H46" i="21" s="1"/>
  <c r="D46" i="21"/>
  <c r="B46" i="21"/>
  <c r="G45" i="21"/>
  <c r="I45" i="21" s="1"/>
  <c r="D45" i="21"/>
  <c r="B45" i="21"/>
  <c r="G44" i="21"/>
  <c r="H44" i="21" s="1"/>
  <c r="D44" i="21"/>
  <c r="B44" i="21"/>
  <c r="G43" i="21"/>
  <c r="I43" i="21" s="1"/>
  <c r="D43" i="21"/>
  <c r="B43" i="21"/>
  <c r="G42" i="21"/>
  <c r="D42" i="21"/>
  <c r="B42" i="21"/>
  <c r="G41" i="21"/>
  <c r="I41" i="21" s="1"/>
  <c r="D41" i="21"/>
  <c r="B41" i="21"/>
  <c r="G40" i="21"/>
  <c r="I40" i="21" s="1"/>
  <c r="D40" i="21"/>
  <c r="B40" i="21"/>
  <c r="I39" i="21"/>
  <c r="G39" i="21"/>
  <c r="H39" i="21" s="1"/>
  <c r="D39" i="21"/>
  <c r="B39" i="21"/>
  <c r="G38" i="21"/>
  <c r="D38" i="21"/>
  <c r="B38" i="21"/>
  <c r="G37" i="21"/>
  <c r="I37" i="21" s="1"/>
  <c r="D37" i="21"/>
  <c r="B37" i="21"/>
  <c r="I36" i="21"/>
  <c r="H36" i="21"/>
  <c r="G36" i="21"/>
  <c r="D36" i="21"/>
  <c r="B36" i="21"/>
  <c r="I35" i="21"/>
  <c r="G35" i="21"/>
  <c r="D35" i="21"/>
  <c r="H35" i="21" s="1"/>
  <c r="B35" i="21"/>
  <c r="G34" i="21"/>
  <c r="D34" i="21"/>
  <c r="B34" i="21"/>
  <c r="G33" i="21"/>
  <c r="I33" i="21" s="1"/>
  <c r="D33" i="21"/>
  <c r="B33" i="21"/>
  <c r="G32" i="21"/>
  <c r="I32" i="21" s="1"/>
  <c r="D32" i="21"/>
  <c r="B32" i="21"/>
  <c r="G31" i="21"/>
  <c r="I31" i="21" s="1"/>
  <c r="D31" i="21"/>
  <c r="B31" i="21"/>
  <c r="G30" i="21"/>
  <c r="D30" i="21"/>
  <c r="B30" i="21"/>
  <c r="G29" i="21"/>
  <c r="I29" i="21" s="1"/>
  <c r="D29" i="21"/>
  <c r="B29" i="21"/>
  <c r="I28" i="21"/>
  <c r="G28" i="21"/>
  <c r="H28" i="21" s="1"/>
  <c r="D28" i="21"/>
  <c r="B28" i="21"/>
  <c r="G27" i="21"/>
  <c r="I27" i="21" s="1"/>
  <c r="D27" i="21"/>
  <c r="H27" i="21" s="1"/>
  <c r="B27" i="21"/>
  <c r="G26" i="21"/>
  <c r="D26" i="21"/>
  <c r="B26" i="21"/>
  <c r="G25" i="21"/>
  <c r="I25" i="21" s="1"/>
  <c r="D25" i="21"/>
  <c r="B25" i="21"/>
  <c r="G24" i="21"/>
  <c r="I24" i="21" s="1"/>
  <c r="D24" i="21"/>
  <c r="B24" i="21"/>
  <c r="G23" i="21"/>
  <c r="H23" i="21" s="1"/>
  <c r="D23" i="21"/>
  <c r="B23" i="21"/>
  <c r="G22" i="21"/>
  <c r="D22" i="21"/>
  <c r="B22" i="21"/>
  <c r="G21" i="21"/>
  <c r="I21" i="21" s="1"/>
  <c r="D21" i="21"/>
  <c r="B21" i="21"/>
  <c r="G20" i="21"/>
  <c r="I20" i="21" s="1"/>
  <c r="D20" i="21"/>
  <c r="B20" i="21"/>
  <c r="G19" i="21"/>
  <c r="I19" i="21" s="1"/>
  <c r="D19" i="21"/>
  <c r="H19" i="21" s="1"/>
  <c r="B19" i="21"/>
  <c r="G18" i="21"/>
  <c r="D18" i="21"/>
  <c r="B18" i="21"/>
  <c r="G17" i="21"/>
  <c r="I17" i="21" s="1"/>
  <c r="D17" i="21"/>
  <c r="B17" i="21"/>
  <c r="G16" i="21"/>
  <c r="I16" i="21" s="1"/>
  <c r="D16" i="21"/>
  <c r="B16" i="21"/>
  <c r="I15" i="21"/>
  <c r="H15" i="21"/>
  <c r="G15" i="21"/>
  <c r="D15" i="21"/>
  <c r="B15" i="21"/>
  <c r="G14" i="21"/>
  <c r="H14" i="21" s="1"/>
  <c r="D14" i="21"/>
  <c r="B14" i="21"/>
  <c r="G13" i="21"/>
  <c r="I13" i="21" s="1"/>
  <c r="D13" i="21"/>
  <c r="B13" i="21"/>
  <c r="G12" i="21"/>
  <c r="I12" i="21" s="1"/>
  <c r="D12" i="21"/>
  <c r="B12" i="21"/>
  <c r="G11" i="21"/>
  <c r="I11" i="21" s="1"/>
  <c r="D11" i="21"/>
  <c r="B11" i="21"/>
  <c r="G10" i="21"/>
  <c r="D10" i="21"/>
  <c r="B10" i="21"/>
  <c r="G9" i="21"/>
  <c r="I9" i="21" s="1"/>
  <c r="D9" i="21"/>
  <c r="B9" i="21"/>
  <c r="G8" i="21"/>
  <c r="I8" i="21" s="1"/>
  <c r="D8" i="21"/>
  <c r="B8" i="21"/>
  <c r="I7" i="21"/>
  <c r="G7" i="21"/>
  <c r="H7" i="21" s="1"/>
  <c r="D7" i="21"/>
  <c r="B7" i="21"/>
  <c r="G6" i="21"/>
  <c r="D6" i="21"/>
  <c r="B6" i="21"/>
  <c r="G5" i="21"/>
  <c r="I5" i="21" s="1"/>
  <c r="D5" i="21"/>
  <c r="B5" i="21"/>
  <c r="I4" i="21"/>
  <c r="H4" i="21"/>
  <c r="G4" i="21"/>
  <c r="D4" i="21"/>
  <c r="B4" i="21"/>
  <c r="I3" i="21"/>
  <c r="G3" i="21"/>
  <c r="D3" i="21"/>
  <c r="H3" i="21" s="1"/>
  <c r="B3" i="21"/>
  <c r="G2" i="21"/>
  <c r="D2" i="21"/>
  <c r="B2" i="21"/>
  <c r="H12" i="21" l="1"/>
  <c r="H54" i="21"/>
  <c r="H55" i="21"/>
  <c r="H86" i="21"/>
  <c r="H108" i="21"/>
  <c r="H117" i="21"/>
  <c r="H207" i="21"/>
  <c r="H224" i="21"/>
  <c r="H271" i="21"/>
  <c r="H272" i="21"/>
  <c r="H20" i="21"/>
  <c r="I23" i="21"/>
  <c r="H30" i="21"/>
  <c r="H31" i="21"/>
  <c r="I44" i="21"/>
  <c r="H52" i="21"/>
  <c r="H62" i="21"/>
  <c r="H63" i="21"/>
  <c r="I76" i="21"/>
  <c r="H84" i="21"/>
  <c r="I87" i="21"/>
  <c r="H94" i="21"/>
  <c r="H95" i="21"/>
  <c r="H125" i="21"/>
  <c r="I128" i="21"/>
  <c r="H135" i="21"/>
  <c r="H136" i="21"/>
  <c r="I149" i="21"/>
  <c r="H157" i="21"/>
  <c r="I160" i="21"/>
  <c r="H167" i="21"/>
  <c r="H168" i="21"/>
  <c r="I181" i="21"/>
  <c r="H182" i="21"/>
  <c r="H184" i="21"/>
  <c r="I197" i="21"/>
  <c r="H205" i="21"/>
  <c r="I208" i="21"/>
  <c r="H221" i="21"/>
  <c r="H231" i="21"/>
  <c r="H232" i="21"/>
  <c r="I245" i="21"/>
  <c r="H246" i="21"/>
  <c r="H248" i="21"/>
  <c r="I261" i="21"/>
  <c r="H269" i="21"/>
  <c r="H22" i="21"/>
  <c r="H127" i="21"/>
  <c r="H159" i="21"/>
  <c r="H183" i="21"/>
  <c r="H223" i="21"/>
  <c r="H247" i="21"/>
  <c r="H6" i="21"/>
  <c r="H11" i="21"/>
  <c r="H38" i="21"/>
  <c r="H43" i="21"/>
  <c r="H70" i="21"/>
  <c r="H75" i="21"/>
  <c r="H102" i="21"/>
  <c r="H107" i="21"/>
  <c r="H116" i="21"/>
  <c r="H143" i="21"/>
  <c r="H148" i="21"/>
  <c r="H175" i="21"/>
  <c r="H180" i="21"/>
  <c r="H191" i="21"/>
  <c r="H196" i="21"/>
  <c r="H215" i="21"/>
  <c r="H239" i="21"/>
  <c r="H244" i="21"/>
  <c r="H255" i="21"/>
  <c r="H260" i="21"/>
  <c r="H279" i="21"/>
  <c r="I185" i="21"/>
  <c r="H185" i="21"/>
  <c r="I217" i="21"/>
  <c r="H217" i="21"/>
  <c r="I249" i="21"/>
  <c r="H249" i="21"/>
  <c r="I281" i="21"/>
  <c r="H281" i="21"/>
  <c r="H5" i="21"/>
  <c r="I6" i="21"/>
  <c r="H13" i="21"/>
  <c r="I14" i="21"/>
  <c r="H21" i="21"/>
  <c r="I22" i="21"/>
  <c r="H29" i="21"/>
  <c r="I30" i="21"/>
  <c r="H37" i="21"/>
  <c r="I38" i="21"/>
  <c r="H45" i="21"/>
  <c r="I46" i="21"/>
  <c r="H53" i="21"/>
  <c r="I54" i="21"/>
  <c r="H61" i="21"/>
  <c r="I62" i="21"/>
  <c r="H69" i="21"/>
  <c r="I70" i="21"/>
  <c r="H77" i="21"/>
  <c r="I78" i="21"/>
  <c r="H85" i="21"/>
  <c r="I86" i="21"/>
  <c r="H93" i="21"/>
  <c r="I94" i="21"/>
  <c r="H101" i="21"/>
  <c r="I102" i="21"/>
  <c r="H109" i="21"/>
  <c r="I110" i="21"/>
  <c r="H115" i="21"/>
  <c r="I115" i="21"/>
  <c r="H123" i="21"/>
  <c r="I123" i="21"/>
  <c r="H131" i="21"/>
  <c r="I131" i="21"/>
  <c r="H139" i="21"/>
  <c r="I139" i="21"/>
  <c r="H147" i="21"/>
  <c r="I147" i="21"/>
  <c r="H155" i="21"/>
  <c r="I155" i="21"/>
  <c r="H163" i="21"/>
  <c r="I163" i="21"/>
  <c r="H174" i="21"/>
  <c r="I175" i="21"/>
  <c r="I177" i="21"/>
  <c r="H177" i="21"/>
  <c r="H206" i="21"/>
  <c r="I207" i="21"/>
  <c r="I209" i="21"/>
  <c r="H209" i="21"/>
  <c r="H238" i="21"/>
  <c r="I239" i="21"/>
  <c r="I241" i="21"/>
  <c r="H241" i="21"/>
  <c r="H270" i="21"/>
  <c r="I271" i="21"/>
  <c r="I273" i="21"/>
  <c r="H273" i="21"/>
  <c r="H2" i="21"/>
  <c r="H8" i="21"/>
  <c r="H10" i="21"/>
  <c r="H16" i="21"/>
  <c r="H18" i="21"/>
  <c r="H24" i="21"/>
  <c r="H26" i="21"/>
  <c r="H32" i="21"/>
  <c r="H34" i="21"/>
  <c r="H40" i="21"/>
  <c r="H42" i="21"/>
  <c r="H48" i="21"/>
  <c r="H50" i="21"/>
  <c r="H56" i="21"/>
  <c r="H58" i="21"/>
  <c r="H64" i="21"/>
  <c r="H66" i="21"/>
  <c r="H72" i="21"/>
  <c r="H74" i="21"/>
  <c r="H80" i="21"/>
  <c r="H82" i="21"/>
  <c r="H88" i="21"/>
  <c r="H90" i="21"/>
  <c r="H96" i="21"/>
  <c r="H98" i="21"/>
  <c r="H104" i="21"/>
  <c r="H106" i="21"/>
  <c r="H112" i="21"/>
  <c r="I114" i="21"/>
  <c r="H114" i="21"/>
  <c r="H118" i="21"/>
  <c r="I119" i="21"/>
  <c r="I122" i="21"/>
  <c r="H122" i="21"/>
  <c r="H126" i="21"/>
  <c r="I127" i="21"/>
  <c r="I130" i="21"/>
  <c r="H130" i="21"/>
  <c r="H134" i="21"/>
  <c r="I135" i="21"/>
  <c r="I138" i="21"/>
  <c r="H138" i="21"/>
  <c r="H142" i="21"/>
  <c r="I143" i="21"/>
  <c r="I146" i="21"/>
  <c r="H146" i="21"/>
  <c r="H150" i="21"/>
  <c r="I151" i="21"/>
  <c r="I154" i="21"/>
  <c r="H154" i="21"/>
  <c r="H158" i="21"/>
  <c r="I159" i="21"/>
  <c r="I162" i="21"/>
  <c r="H162" i="21"/>
  <c r="H166" i="21"/>
  <c r="I167" i="21"/>
  <c r="I169" i="21"/>
  <c r="H169" i="21"/>
  <c r="H198" i="21"/>
  <c r="I199" i="21"/>
  <c r="I201" i="21"/>
  <c r="H201" i="21"/>
  <c r="H230" i="21"/>
  <c r="I231" i="21"/>
  <c r="I233" i="21"/>
  <c r="H233" i="21"/>
  <c r="H262" i="21"/>
  <c r="I263" i="21"/>
  <c r="I265" i="21"/>
  <c r="H265" i="21"/>
  <c r="I2" i="21"/>
  <c r="H9" i="21"/>
  <c r="I10" i="21"/>
  <c r="H17" i="21"/>
  <c r="I18" i="21"/>
  <c r="H25" i="21"/>
  <c r="I26" i="21"/>
  <c r="H33" i="21"/>
  <c r="I34" i="21"/>
  <c r="H41" i="21"/>
  <c r="I42" i="21"/>
  <c r="H49" i="21"/>
  <c r="I50" i="21"/>
  <c r="H57" i="21"/>
  <c r="I58" i="21"/>
  <c r="H65" i="21"/>
  <c r="I66" i="21"/>
  <c r="H73" i="21"/>
  <c r="I74" i="21"/>
  <c r="H81" i="21"/>
  <c r="I82" i="21"/>
  <c r="H89" i="21"/>
  <c r="I90" i="21"/>
  <c r="H97" i="21"/>
  <c r="I98" i="21"/>
  <c r="H105" i="21"/>
  <c r="I106" i="21"/>
  <c r="H113" i="21"/>
  <c r="H121" i="21"/>
  <c r="H129" i="21"/>
  <c r="H137" i="21"/>
  <c r="H145" i="21"/>
  <c r="H153" i="21"/>
  <c r="H161" i="21"/>
  <c r="H190" i="21"/>
  <c r="I191" i="21"/>
  <c r="I193" i="21"/>
  <c r="H193" i="21"/>
  <c r="H222" i="21"/>
  <c r="I223" i="21"/>
  <c r="I225" i="21"/>
  <c r="H225" i="21"/>
  <c r="H254" i="21"/>
  <c r="I255" i="21"/>
  <c r="I257" i="21"/>
  <c r="H257" i="21"/>
  <c r="H171" i="21"/>
  <c r="H179" i="21"/>
  <c r="H187" i="21"/>
  <c r="H195" i="21"/>
  <c r="H203" i="21"/>
  <c r="H211" i="21"/>
  <c r="H219" i="21"/>
  <c r="H227" i="21"/>
  <c r="H235" i="21"/>
  <c r="H243" i="21"/>
  <c r="H251" i="21"/>
  <c r="H259" i="21"/>
  <c r="H267" i="21"/>
  <c r="H275" i="21"/>
  <c r="H170" i="21"/>
  <c r="I171" i="21"/>
  <c r="H178" i="21"/>
  <c r="I179" i="21"/>
  <c r="H186" i="21"/>
  <c r="I187" i="21"/>
  <c r="H194" i="21"/>
  <c r="I195" i="21"/>
  <c r="H202" i="21"/>
  <c r="I203" i="21"/>
  <c r="H210" i="21"/>
  <c r="I211" i="21"/>
  <c r="H218" i="21"/>
  <c r="I219" i="21"/>
  <c r="H226" i="21"/>
  <c r="I227" i="21"/>
  <c r="H234" i="21"/>
  <c r="I235" i="21"/>
  <c r="H242" i="21"/>
  <c r="I243" i="21"/>
  <c r="H250" i="21"/>
  <c r="I251" i="21"/>
  <c r="H258" i="21"/>
  <c r="I259" i="21"/>
  <c r="H266" i="21"/>
  <c r="I267" i="21"/>
  <c r="H274" i="21"/>
  <c r="I275" i="21"/>
  <c r="H282" i="21"/>
  <c r="F101" i="15" l="1"/>
  <c r="F132" i="15"/>
  <c r="J4" i="15"/>
  <c r="L4" i="15" s="1"/>
  <c r="J5" i="15"/>
  <c r="L5" i="15" s="1"/>
  <c r="J6" i="15"/>
  <c r="L6" i="15" s="1"/>
  <c r="J7" i="15"/>
  <c r="L7" i="15" s="1"/>
  <c r="J8" i="15"/>
  <c r="L8" i="15" s="1"/>
  <c r="J9" i="15"/>
  <c r="L9" i="15" s="1"/>
  <c r="J10" i="15"/>
  <c r="J12" i="15"/>
  <c r="L12" i="15" s="1"/>
  <c r="J13" i="15"/>
  <c r="L13" i="15" s="1"/>
  <c r="J14" i="15"/>
  <c r="L14" i="15" s="1"/>
  <c r="J16" i="15"/>
  <c r="L16" i="15" s="1"/>
  <c r="J17" i="15"/>
  <c r="L17" i="15" s="1"/>
  <c r="J18" i="15"/>
  <c r="L18" i="15" s="1"/>
  <c r="J19" i="15"/>
  <c r="L19" i="15" s="1"/>
  <c r="J21" i="15"/>
  <c r="L21" i="15" s="1"/>
  <c r="J22" i="15"/>
  <c r="L22" i="15" s="1"/>
  <c r="J24" i="15"/>
  <c r="L24" i="15" s="1"/>
  <c r="J25" i="15"/>
  <c r="L25" i="15" s="1"/>
  <c r="J26" i="15"/>
  <c r="L26" i="15" s="1"/>
  <c r="J27" i="15"/>
  <c r="L27" i="15" s="1"/>
  <c r="J28" i="15"/>
  <c r="L28" i="15" s="1"/>
  <c r="J29" i="15"/>
  <c r="L29" i="15" s="1"/>
  <c r="J30" i="15"/>
  <c r="L30" i="15" s="1"/>
  <c r="J31" i="15"/>
  <c r="L31" i="15" s="1"/>
  <c r="J35" i="15"/>
  <c r="L35" i="15" s="1"/>
  <c r="J36" i="15"/>
  <c r="L36" i="15" s="1"/>
  <c r="J37" i="15"/>
  <c r="L37" i="15" s="1"/>
  <c r="J40" i="15"/>
  <c r="L40" i="15" s="1"/>
  <c r="J41" i="15"/>
  <c r="L41" i="15" s="1"/>
  <c r="J43" i="15"/>
  <c r="L43" i="15" s="1"/>
  <c r="J47" i="15"/>
  <c r="L47" i="15" s="1"/>
  <c r="J48" i="15"/>
  <c r="L48" i="15" s="1"/>
  <c r="J53" i="15"/>
  <c r="L53" i="15" s="1"/>
  <c r="J54" i="15"/>
  <c r="L54" i="15" s="1"/>
  <c r="J57" i="15"/>
  <c r="L57" i="15" s="1"/>
  <c r="J59" i="15"/>
  <c r="L59" i="15" s="1"/>
  <c r="J62" i="15"/>
  <c r="L62" i="15" s="1"/>
  <c r="J65" i="15"/>
  <c r="L65" i="15" s="1"/>
  <c r="J69" i="15"/>
  <c r="L69" i="15" s="1"/>
  <c r="J72" i="15"/>
  <c r="L72" i="15" s="1"/>
  <c r="J73" i="15"/>
  <c r="L73" i="15" s="1"/>
  <c r="J75" i="15"/>
  <c r="L75" i="15" s="1"/>
  <c r="J76" i="15"/>
  <c r="L76" i="15" s="1"/>
  <c r="J77" i="15"/>
  <c r="L77" i="15" s="1"/>
  <c r="J79" i="15"/>
  <c r="L79" i="15" s="1"/>
  <c r="J80" i="15"/>
  <c r="L80" i="15" s="1"/>
  <c r="J81" i="15"/>
  <c r="L81" i="15" s="1"/>
  <c r="J82" i="15"/>
  <c r="L82" i="15" s="1"/>
  <c r="J84" i="15"/>
  <c r="L84" i="15" s="1"/>
  <c r="J86" i="15"/>
  <c r="L86" i="15" s="1"/>
  <c r="J87" i="15"/>
  <c r="L87" i="15" s="1"/>
  <c r="J88" i="15"/>
  <c r="L88" i="15" s="1"/>
  <c r="J89" i="15"/>
  <c r="L89" i="15" s="1"/>
  <c r="J90" i="15"/>
  <c r="L90" i="15" s="1"/>
  <c r="J92" i="15"/>
  <c r="L92" i="15" s="1"/>
  <c r="J93" i="15"/>
  <c r="L93" i="15" s="1"/>
  <c r="J94" i="15"/>
  <c r="L94" i="15" s="1"/>
  <c r="J95" i="15"/>
  <c r="L95" i="15" s="1"/>
  <c r="J96" i="15"/>
  <c r="L96" i="15" s="1"/>
  <c r="J97" i="15"/>
  <c r="L97" i="15" s="1"/>
  <c r="J98" i="15"/>
  <c r="L98" i="15" s="1"/>
  <c r="J100" i="15"/>
  <c r="L100" i="15" s="1"/>
  <c r="J101" i="15"/>
  <c r="L101" i="15" s="1"/>
  <c r="J102" i="15"/>
  <c r="L102" i="15" s="1"/>
  <c r="J103" i="15"/>
  <c r="L103" i="15" s="1"/>
  <c r="J104" i="15"/>
  <c r="L104" i="15" s="1"/>
  <c r="J105" i="15"/>
  <c r="L105" i="15" s="1"/>
  <c r="J106" i="15"/>
  <c r="L106" i="15" s="1"/>
  <c r="J107" i="15"/>
  <c r="L107" i="15" s="1"/>
  <c r="J108" i="15"/>
  <c r="L108" i="15" s="1"/>
  <c r="J110" i="15"/>
  <c r="L110" i="15" s="1"/>
  <c r="J111" i="15"/>
  <c r="L111" i="15" s="1"/>
  <c r="J112" i="15"/>
  <c r="L112" i="15" s="1"/>
  <c r="J113" i="15"/>
  <c r="L113" i="15" s="1"/>
  <c r="J114" i="15"/>
  <c r="L114" i="15" s="1"/>
  <c r="J115" i="15"/>
  <c r="L115" i="15" s="1"/>
  <c r="J116" i="15"/>
  <c r="L116" i="15" s="1"/>
  <c r="J117" i="15"/>
  <c r="L117" i="15" s="1"/>
  <c r="J119" i="15"/>
  <c r="L119" i="15" s="1"/>
  <c r="J121" i="15"/>
  <c r="L121" i="15" s="1"/>
  <c r="J123" i="15"/>
  <c r="L123" i="15" s="1"/>
  <c r="J125" i="15"/>
  <c r="L125" i="15" s="1"/>
  <c r="J126" i="15"/>
  <c r="L126" i="15" s="1"/>
  <c r="J128" i="15"/>
  <c r="L128" i="15" s="1"/>
  <c r="J129" i="15"/>
  <c r="L129" i="15" s="1"/>
  <c r="J130" i="15"/>
  <c r="L130" i="15" s="1"/>
  <c r="J131" i="15"/>
  <c r="L131" i="15" s="1"/>
  <c r="J132" i="15"/>
  <c r="L132" i="15" s="1"/>
  <c r="J134" i="15"/>
  <c r="L134" i="15" s="1"/>
  <c r="J135" i="15"/>
  <c r="L135" i="15" s="1"/>
  <c r="J136" i="15"/>
  <c r="L136" i="15" s="1"/>
  <c r="J137" i="15"/>
  <c r="J139" i="15"/>
  <c r="L139" i="15" s="1"/>
  <c r="J140" i="15"/>
  <c r="L140" i="15" s="1"/>
  <c r="J144" i="15"/>
  <c r="L144" i="15" s="1"/>
  <c r="J145" i="15"/>
  <c r="L145" i="15" s="1"/>
  <c r="J148" i="15"/>
  <c r="L148" i="15" s="1"/>
  <c r="J149" i="15"/>
  <c r="L149" i="15" s="1"/>
  <c r="J150" i="15"/>
  <c r="L150" i="15" s="1"/>
  <c r="J151" i="15"/>
  <c r="L151" i="15" s="1"/>
  <c r="J152" i="15"/>
  <c r="L152" i="15" s="1"/>
  <c r="J155" i="15"/>
  <c r="L155" i="15" s="1"/>
  <c r="J156" i="15"/>
  <c r="L156" i="15" s="1"/>
  <c r="J157" i="15"/>
  <c r="L157" i="15" s="1"/>
  <c r="J158" i="15"/>
  <c r="L158" i="15" s="1"/>
  <c r="J159" i="15"/>
  <c r="L159" i="15" s="1"/>
  <c r="J162" i="15"/>
  <c r="L162" i="15" s="1"/>
  <c r="J165" i="15"/>
  <c r="L165" i="15" s="1"/>
  <c r="J166" i="15"/>
  <c r="L166" i="15" s="1"/>
  <c r="J167" i="15"/>
  <c r="L167" i="15" s="1"/>
  <c r="J168" i="15"/>
  <c r="L168" i="15" s="1"/>
  <c r="J169" i="15"/>
  <c r="J170" i="15"/>
  <c r="L170" i="15" s="1"/>
  <c r="J173" i="15"/>
  <c r="L173" i="15" s="1"/>
  <c r="J174" i="15"/>
  <c r="L174" i="15" s="1"/>
  <c r="J175" i="15"/>
  <c r="L175" i="15" s="1"/>
  <c r="J176" i="15"/>
  <c r="L176" i="15" s="1"/>
  <c r="J178" i="15"/>
  <c r="L178" i="15" s="1"/>
  <c r="J180" i="15"/>
  <c r="L180" i="15" s="1"/>
  <c r="J182" i="15"/>
  <c r="L182" i="15" s="1"/>
  <c r="J185" i="15"/>
  <c r="L185" i="15" s="1"/>
  <c r="J187" i="15"/>
  <c r="L187" i="15" s="1"/>
  <c r="J188" i="15"/>
  <c r="L188" i="15" s="1"/>
  <c r="J190" i="15"/>
  <c r="L190" i="15" s="1"/>
  <c r="J192" i="15"/>
  <c r="L192" i="15" s="1"/>
  <c r="J193" i="15"/>
  <c r="L193" i="15" s="1"/>
  <c r="J194" i="15"/>
  <c r="L194" i="15" s="1"/>
  <c r="J195" i="15"/>
  <c r="L195" i="15" s="1"/>
  <c r="J196" i="15"/>
  <c r="L196" i="15" s="1"/>
  <c r="J197" i="15"/>
  <c r="L197" i="15" s="1"/>
  <c r="J200" i="15"/>
  <c r="L200" i="15" s="1"/>
  <c r="J201" i="15"/>
  <c r="L201" i="15" s="1"/>
  <c r="J202" i="15"/>
  <c r="L202" i="15" s="1"/>
  <c r="J203" i="15"/>
  <c r="L203" i="15" s="1"/>
  <c r="J205" i="15"/>
  <c r="L205" i="15" s="1"/>
  <c r="J206" i="15"/>
  <c r="L206" i="15" s="1"/>
  <c r="J207" i="15"/>
  <c r="L207" i="15" s="1"/>
  <c r="J208" i="15"/>
  <c r="J209" i="15"/>
  <c r="L209" i="15" s="1"/>
  <c r="J210" i="15"/>
  <c r="L210" i="15" s="1"/>
  <c r="J212" i="15"/>
  <c r="L212" i="15" s="1"/>
  <c r="J213" i="15"/>
  <c r="J214" i="15"/>
  <c r="L214" i="15" s="1"/>
  <c r="J216" i="15"/>
  <c r="L216" i="15" s="1"/>
  <c r="J218" i="15"/>
  <c r="L218" i="15" s="1"/>
  <c r="J219" i="15"/>
  <c r="L219" i="15" s="1"/>
  <c r="J221" i="15"/>
  <c r="L221" i="15" s="1"/>
  <c r="J222" i="15"/>
  <c r="L222" i="15" s="1"/>
  <c r="J223" i="15"/>
  <c r="L223" i="15" s="1"/>
  <c r="J224" i="15"/>
  <c r="L224" i="15" s="1"/>
  <c r="J225" i="15"/>
  <c r="L225" i="15" s="1"/>
  <c r="J226" i="15"/>
  <c r="L226" i="15" s="1"/>
  <c r="J227" i="15"/>
  <c r="L227" i="15" s="1"/>
  <c r="J228" i="15"/>
  <c r="L228" i="15" s="1"/>
  <c r="J229" i="15"/>
  <c r="L229" i="15" s="1"/>
  <c r="J230" i="15"/>
  <c r="L230" i="15" s="1"/>
  <c r="J231" i="15"/>
  <c r="L231" i="15" s="1"/>
  <c r="J232" i="15"/>
  <c r="L232" i="15" s="1"/>
  <c r="J234" i="15"/>
  <c r="L234" i="15" s="1"/>
  <c r="J235" i="15"/>
  <c r="L235" i="15" s="1"/>
  <c r="J240" i="15"/>
  <c r="L240" i="15" s="1"/>
  <c r="J242" i="15"/>
  <c r="L242" i="15" s="1"/>
  <c r="J243" i="15"/>
  <c r="L243" i="15" s="1"/>
  <c r="J244" i="15"/>
  <c r="L244" i="15" s="1"/>
  <c r="J245" i="15"/>
  <c r="L245" i="15" s="1"/>
  <c r="J246" i="15"/>
  <c r="L246" i="15" s="1"/>
  <c r="J247" i="15"/>
  <c r="L247" i="15" s="1"/>
  <c r="J250" i="15"/>
  <c r="L250" i="15" s="1"/>
  <c r="J251" i="15"/>
  <c r="L251" i="15" s="1"/>
  <c r="J252" i="15"/>
  <c r="L252" i="15" s="1"/>
  <c r="J256" i="15"/>
  <c r="L256" i="15" s="1"/>
  <c r="J257" i="15"/>
  <c r="J258" i="15"/>
  <c r="L258" i="15" s="1"/>
  <c r="J261" i="15"/>
  <c r="L261" i="15" s="1"/>
  <c r="J262" i="15"/>
  <c r="L262" i="15" s="1"/>
  <c r="J263" i="15"/>
  <c r="L263" i="15" s="1"/>
  <c r="J265" i="15"/>
  <c r="L265" i="15" s="1"/>
  <c r="J266" i="15"/>
  <c r="L266" i="15" s="1"/>
  <c r="J269" i="15"/>
  <c r="J271" i="15"/>
  <c r="L271" i="15" s="1"/>
  <c r="J272" i="15"/>
  <c r="L272" i="15" s="1"/>
  <c r="J274" i="15"/>
  <c r="L274" i="15" s="1"/>
  <c r="J275" i="15"/>
  <c r="L275" i="15" s="1"/>
  <c r="J276" i="15"/>
  <c r="L276" i="15" s="1"/>
  <c r="J277" i="15"/>
  <c r="L277" i="15" s="1"/>
  <c r="J278" i="15"/>
  <c r="L278" i="15" s="1"/>
  <c r="J281" i="15"/>
  <c r="J282" i="15"/>
  <c r="L282" i="15" s="1"/>
  <c r="J283" i="15"/>
  <c r="L283" i="15" s="1"/>
  <c r="J3" i="15"/>
  <c r="L3" i="15" s="1"/>
  <c r="N10" i="15" l="1"/>
  <c r="O10" i="15" s="1"/>
  <c r="N183" i="15"/>
  <c r="O183" i="15" s="1"/>
  <c r="N269" i="15"/>
  <c r="O269" i="15" s="1"/>
  <c r="M284" i="15"/>
  <c r="N252" i="15" l="1"/>
  <c r="O252" i="15" s="1"/>
  <c r="N215" i="15"/>
  <c r="O215" i="15" s="1"/>
  <c r="N132" i="15" l="1"/>
  <c r="O132" i="15" s="1"/>
  <c r="H284" i="15"/>
  <c r="N3" i="15" l="1"/>
  <c r="O3" i="15" s="1"/>
  <c r="N136" i="15"/>
  <c r="O136" i="15" s="1"/>
  <c r="N137" i="15"/>
  <c r="O137" i="15" s="1"/>
  <c r="N101" i="15"/>
  <c r="O101" i="15" s="1"/>
  <c r="N139" i="15"/>
  <c r="O139" i="15" s="1"/>
  <c r="N134" i="15"/>
  <c r="O134" i="15" s="1"/>
  <c r="K284" i="15"/>
  <c r="N278" i="15" l="1"/>
  <c r="O278" i="15" s="1"/>
  <c r="N274" i="15"/>
  <c r="O274" i="15" s="1"/>
  <c r="N265" i="15"/>
  <c r="O265" i="15" s="1"/>
  <c r="N258" i="15"/>
  <c r="O258" i="15" s="1"/>
  <c r="N250" i="15"/>
  <c r="O250" i="15" s="1"/>
  <c r="N244" i="15"/>
  <c r="O244" i="15" s="1"/>
  <c r="N235" i="15"/>
  <c r="O235" i="15" s="1"/>
  <c r="N230" i="15"/>
  <c r="O230" i="15" s="1"/>
  <c r="N226" i="15"/>
  <c r="O226" i="15" s="1"/>
  <c r="N222" i="15"/>
  <c r="O222" i="15" s="1"/>
  <c r="N216" i="15"/>
  <c r="O216" i="15"/>
  <c r="N210" i="15"/>
  <c r="O210" i="15" s="1"/>
  <c r="N206" i="15"/>
  <c r="O206" i="15" s="1"/>
  <c r="N201" i="15"/>
  <c r="O201" i="15" s="1"/>
  <c r="N195" i="15"/>
  <c r="O195" i="15" s="1"/>
  <c r="N190" i="15"/>
  <c r="O190" i="15" s="1"/>
  <c r="N182" i="15"/>
  <c r="O182" i="15" s="1"/>
  <c r="N175" i="15"/>
  <c r="O175" i="15" s="1"/>
  <c r="N169" i="15"/>
  <c r="O169" i="15" s="1"/>
  <c r="N165" i="15"/>
  <c r="O165" i="15" s="1"/>
  <c r="N157" i="15"/>
  <c r="O157" i="15" s="1"/>
  <c r="N151" i="15"/>
  <c r="O151" i="15" s="1"/>
  <c r="N145" i="15"/>
  <c r="O145" i="15" s="1"/>
  <c r="N131" i="15"/>
  <c r="O131" i="15" s="1"/>
  <c r="N126" i="15"/>
  <c r="O126" i="15" s="1"/>
  <c r="N119" i="15"/>
  <c r="O119" i="15"/>
  <c r="N114" i="15"/>
  <c r="O114" i="15" s="1"/>
  <c r="N110" i="15"/>
  <c r="O110" i="15" s="1"/>
  <c r="N105" i="15"/>
  <c r="O105" i="15" s="1"/>
  <c r="N100" i="15"/>
  <c r="O100" i="15" s="1"/>
  <c r="N95" i="15"/>
  <c r="O95" i="15" s="1"/>
  <c r="N90" i="15"/>
  <c r="O90" i="15" s="1"/>
  <c r="N86" i="15"/>
  <c r="O86" i="15"/>
  <c r="N80" i="15"/>
  <c r="O80" i="15" s="1"/>
  <c r="N75" i="15"/>
  <c r="O75" i="15" s="1"/>
  <c r="N65" i="15"/>
  <c r="O65" i="15" s="1"/>
  <c r="N54" i="15"/>
  <c r="O54" i="15" s="1"/>
  <c r="N43" i="15"/>
  <c r="O43" i="15" s="1"/>
  <c r="N36" i="15"/>
  <c r="O36" i="15" s="1"/>
  <c r="N29" i="15"/>
  <c r="O29" i="15" s="1"/>
  <c r="N25" i="15"/>
  <c r="O25" i="15" s="1"/>
  <c r="N19" i="15"/>
  <c r="O19" i="15" s="1"/>
  <c r="N14" i="15"/>
  <c r="O14" i="15" s="1"/>
  <c r="N8" i="15"/>
  <c r="O8" i="15" s="1"/>
  <c r="N4" i="15"/>
  <c r="N283" i="15"/>
  <c r="O283" i="15" s="1"/>
  <c r="N277" i="15"/>
  <c r="O277" i="15" s="1"/>
  <c r="N272" i="15"/>
  <c r="O272" i="15" s="1"/>
  <c r="N263" i="15"/>
  <c r="O263" i="15" s="1"/>
  <c r="N257" i="15"/>
  <c r="O257" i="15" s="1"/>
  <c r="N247" i="15"/>
  <c r="O247" i="15" s="1"/>
  <c r="N243" i="15"/>
  <c r="O243" i="15" s="1"/>
  <c r="N234" i="15"/>
  <c r="O234" i="15" s="1"/>
  <c r="N229" i="15"/>
  <c r="O229" i="15" s="1"/>
  <c r="N225" i="15"/>
  <c r="O225" i="15" s="1"/>
  <c r="N221" i="15"/>
  <c r="O221" i="15" s="1"/>
  <c r="N214" i="15"/>
  <c r="O214" i="15" s="1"/>
  <c r="N209" i="15"/>
  <c r="O209" i="15" s="1"/>
  <c r="N205" i="15"/>
  <c r="O205" i="15" s="1"/>
  <c r="N200" i="15"/>
  <c r="O200" i="15" s="1"/>
  <c r="N194" i="15"/>
  <c r="O194" i="15" s="1"/>
  <c r="N188" i="15"/>
  <c r="O188" i="15" s="1"/>
  <c r="N180" i="15"/>
  <c r="O180" i="15" s="1"/>
  <c r="N174" i="15"/>
  <c r="O174" i="15" s="1"/>
  <c r="N168" i="15"/>
  <c r="O168" i="15" s="1"/>
  <c r="N162" i="15"/>
  <c r="O162" i="15" s="1"/>
  <c r="N156" i="15"/>
  <c r="O156" i="15" s="1"/>
  <c r="N150" i="15"/>
  <c r="O150" i="15" s="1"/>
  <c r="N144" i="15"/>
  <c r="O144" i="15" s="1"/>
  <c r="N130" i="15"/>
  <c r="O130" i="15" s="1"/>
  <c r="N125" i="15"/>
  <c r="O125" i="15" s="1"/>
  <c r="N117" i="15"/>
  <c r="O117" i="15" s="1"/>
  <c r="N113" i="15"/>
  <c r="O113" i="15" s="1"/>
  <c r="N108" i="15"/>
  <c r="O108" i="15" s="1"/>
  <c r="N104" i="15"/>
  <c r="O104" i="15" s="1"/>
  <c r="N98" i="15"/>
  <c r="O98" i="15" s="1"/>
  <c r="N94" i="15"/>
  <c r="O94" i="15" s="1"/>
  <c r="N89" i="15"/>
  <c r="O89" i="15" s="1"/>
  <c r="N84" i="15"/>
  <c r="O84" i="15" s="1"/>
  <c r="N79" i="15"/>
  <c r="O79" i="15" s="1"/>
  <c r="N73" i="15"/>
  <c r="O73" i="15" s="1"/>
  <c r="N62" i="15"/>
  <c r="O62" i="15" s="1"/>
  <c r="N53" i="15"/>
  <c r="O53" i="15" s="1"/>
  <c r="N41" i="15"/>
  <c r="O41" i="15" s="1"/>
  <c r="N35" i="15"/>
  <c r="O35" i="15" s="1"/>
  <c r="N28" i="15"/>
  <c r="O28" i="15" s="1"/>
  <c r="N24" i="15"/>
  <c r="O24" i="15" s="1"/>
  <c r="N18" i="15"/>
  <c r="O18" i="15"/>
  <c r="N13" i="15"/>
  <c r="O13" i="15"/>
  <c r="N7" i="15"/>
  <c r="O7" i="15"/>
  <c r="N282" i="15"/>
  <c r="O282" i="15" s="1"/>
  <c r="N276" i="15"/>
  <c r="O276" i="15" s="1"/>
  <c r="N271" i="15"/>
  <c r="O271" i="15" s="1"/>
  <c r="N262" i="15"/>
  <c r="O262" i="15" s="1"/>
  <c r="N256" i="15"/>
  <c r="O256" i="15" s="1"/>
  <c r="N246" i="15"/>
  <c r="O246" i="15" s="1"/>
  <c r="N242" i="15"/>
  <c r="O242" i="15" s="1"/>
  <c r="N232" i="15"/>
  <c r="O232" i="15" s="1"/>
  <c r="N228" i="15"/>
  <c r="O228" i="15" s="1"/>
  <c r="N224" i="15"/>
  <c r="O224" i="15" s="1"/>
  <c r="N219" i="15"/>
  <c r="O219" i="15" s="1"/>
  <c r="N213" i="15"/>
  <c r="O213" i="15" s="1"/>
  <c r="N208" i="15"/>
  <c r="O208" i="15" s="1"/>
  <c r="N203" i="15"/>
  <c r="O203" i="15" s="1"/>
  <c r="N197" i="15"/>
  <c r="O197" i="15" s="1"/>
  <c r="N193" i="15"/>
  <c r="O193" i="15" s="1"/>
  <c r="N187" i="15"/>
  <c r="O187" i="15" s="1"/>
  <c r="N178" i="15"/>
  <c r="O178" i="15" s="1"/>
  <c r="N173" i="15"/>
  <c r="O173" i="15" s="1"/>
  <c r="N167" i="15"/>
  <c r="O167" i="15" s="1"/>
  <c r="N159" i="15"/>
  <c r="O159" i="15" s="1"/>
  <c r="N155" i="15"/>
  <c r="O155" i="15" s="1"/>
  <c r="N149" i="15"/>
  <c r="O149" i="15" s="1"/>
  <c r="N140" i="15"/>
  <c r="O140" i="15" s="1"/>
  <c r="N129" i="15"/>
  <c r="O129" i="15" s="1"/>
  <c r="N123" i="15"/>
  <c r="O123" i="15" s="1"/>
  <c r="N116" i="15"/>
  <c r="O116" i="15" s="1"/>
  <c r="N112" i="15"/>
  <c r="O112" i="15" s="1"/>
  <c r="N107" i="15"/>
  <c r="O107" i="15" s="1"/>
  <c r="N103" i="15"/>
  <c r="O103" i="15" s="1"/>
  <c r="N97" i="15"/>
  <c r="O97" i="15" s="1"/>
  <c r="N93" i="15"/>
  <c r="O93" i="15" s="1"/>
  <c r="N88" i="15"/>
  <c r="O88" i="15" s="1"/>
  <c r="N82" i="15"/>
  <c r="O82" i="15" s="1"/>
  <c r="N77" i="15"/>
  <c r="O77" i="15" s="1"/>
  <c r="N72" i="15"/>
  <c r="O72" i="15" s="1"/>
  <c r="N59" i="15"/>
  <c r="O59" i="15" s="1"/>
  <c r="N48" i="15"/>
  <c r="O48" i="15" s="1"/>
  <c r="N40" i="15"/>
  <c r="O40" i="15" s="1"/>
  <c r="N31" i="15"/>
  <c r="O31" i="15" s="1"/>
  <c r="N27" i="15"/>
  <c r="O27" i="15" s="1"/>
  <c r="N22" i="15"/>
  <c r="O22" i="15" s="1"/>
  <c r="N17" i="15"/>
  <c r="O17" i="15" s="1"/>
  <c r="N12" i="15"/>
  <c r="O12" i="15" s="1"/>
  <c r="N6" i="15"/>
  <c r="O6" i="15" s="1"/>
  <c r="N281" i="15"/>
  <c r="O281" i="15" s="1"/>
  <c r="N275" i="15"/>
  <c r="O275" i="15" s="1"/>
  <c r="N266" i="15"/>
  <c r="O266" i="15" s="1"/>
  <c r="N261" i="15"/>
  <c r="O261" i="15" s="1"/>
  <c r="N251" i="15"/>
  <c r="O251" i="15" s="1"/>
  <c r="N245" i="15"/>
  <c r="O245" i="15" s="1"/>
  <c r="N240" i="15"/>
  <c r="O240" i="15" s="1"/>
  <c r="N231" i="15"/>
  <c r="O231" i="15"/>
  <c r="N227" i="15"/>
  <c r="O227" i="15" s="1"/>
  <c r="N223" i="15"/>
  <c r="O223" i="15" s="1"/>
  <c r="N218" i="15"/>
  <c r="O218" i="15" s="1"/>
  <c r="N212" i="15"/>
  <c r="O212" i="15" s="1"/>
  <c r="N207" i="15"/>
  <c r="O207" i="15" s="1"/>
  <c r="N202" i="15"/>
  <c r="O202" i="15" s="1"/>
  <c r="N196" i="15"/>
  <c r="O196" i="15" s="1"/>
  <c r="N192" i="15"/>
  <c r="O192" i="15" s="1"/>
  <c r="N185" i="15"/>
  <c r="O185" i="15" s="1"/>
  <c r="N176" i="15"/>
  <c r="O176" i="15" s="1"/>
  <c r="N170" i="15"/>
  <c r="O170" i="15" s="1"/>
  <c r="N166" i="15"/>
  <c r="O166" i="15" s="1"/>
  <c r="N158" i="15"/>
  <c r="O158" i="15" s="1"/>
  <c r="N152" i="15"/>
  <c r="O152" i="15" s="1"/>
  <c r="N148" i="15"/>
  <c r="O148" i="15" s="1"/>
  <c r="N135" i="15"/>
  <c r="O135" i="15" s="1"/>
  <c r="N128" i="15"/>
  <c r="O128" i="15" s="1"/>
  <c r="N121" i="15"/>
  <c r="O121" i="15" s="1"/>
  <c r="N115" i="15"/>
  <c r="O115" i="15" s="1"/>
  <c r="N111" i="15"/>
  <c r="O111" i="15" s="1"/>
  <c r="N106" i="15"/>
  <c r="O106" i="15" s="1"/>
  <c r="N102" i="15"/>
  <c r="O102" i="15" s="1"/>
  <c r="N96" i="15"/>
  <c r="O96" i="15" s="1"/>
  <c r="N92" i="15"/>
  <c r="O92" i="15" s="1"/>
  <c r="N87" i="15"/>
  <c r="O87" i="15"/>
  <c r="N81" i="15"/>
  <c r="O81" i="15"/>
  <c r="N76" i="15"/>
  <c r="O76" i="15" s="1"/>
  <c r="N69" i="15"/>
  <c r="O69" i="15" s="1"/>
  <c r="N57" i="15"/>
  <c r="O57" i="15" s="1"/>
  <c r="N47" i="15"/>
  <c r="O47" i="15" s="1"/>
  <c r="N37" i="15"/>
  <c r="O37" i="15"/>
  <c r="N30" i="15"/>
  <c r="O30" i="15" s="1"/>
  <c r="N26" i="15"/>
  <c r="O26" i="15" s="1"/>
  <c r="N21" i="15"/>
  <c r="O21" i="15" s="1"/>
  <c r="N16" i="15"/>
  <c r="O16" i="15" s="1"/>
  <c r="N9" i="15"/>
  <c r="O9" i="15" s="1"/>
  <c r="N5" i="15"/>
  <c r="O5" i="15" s="1"/>
  <c r="O4" i="15" l="1"/>
  <c r="F4" i="15" l="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3" i="15"/>
  <c r="I280" i="15"/>
  <c r="J280" i="15" s="1"/>
  <c r="L280" i="15" s="1"/>
  <c r="N280" i="15" s="1"/>
  <c r="O280" i="15" s="1"/>
  <c r="I279" i="15"/>
  <c r="I273" i="15"/>
  <c r="J273" i="15" s="1"/>
  <c r="L273" i="15" s="1"/>
  <c r="I270" i="15"/>
  <c r="J270" i="15" s="1"/>
  <c r="L270" i="15" s="1"/>
  <c r="I268" i="15"/>
  <c r="I267" i="15"/>
  <c r="J267" i="15" s="1"/>
  <c r="L267" i="15" s="1"/>
  <c r="N267" i="15" s="1"/>
  <c r="O267" i="15" s="1"/>
  <c r="I264" i="15"/>
  <c r="J264" i="15" s="1"/>
  <c r="L264" i="15" s="1"/>
  <c r="N264" i="15" s="1"/>
  <c r="O264" i="15" s="1"/>
  <c r="I260" i="15"/>
  <c r="J260" i="15" s="1"/>
  <c r="L260" i="15" s="1"/>
  <c r="N260" i="15" s="1"/>
  <c r="O260" i="15" s="1"/>
  <c r="I259" i="15"/>
  <c r="J259" i="15" s="1"/>
  <c r="L259" i="15" s="1"/>
  <c r="I255" i="15"/>
  <c r="I254" i="15"/>
  <c r="J254" i="15" s="1"/>
  <c r="L254" i="15" s="1"/>
  <c r="I253" i="15"/>
  <c r="J253" i="15" s="1"/>
  <c r="L253" i="15" s="1"/>
  <c r="N253" i="15" s="1"/>
  <c r="O253" i="15" s="1"/>
  <c r="I249" i="15"/>
  <c r="J249" i="15" s="1"/>
  <c r="L249" i="15" s="1"/>
  <c r="I248" i="15"/>
  <c r="J248" i="15" s="1"/>
  <c r="L248" i="15" s="1"/>
  <c r="N248" i="15" s="1"/>
  <c r="O248" i="15" s="1"/>
  <c r="I241" i="15"/>
  <c r="J241" i="15" s="1"/>
  <c r="L241" i="15" s="1"/>
  <c r="I239" i="15"/>
  <c r="J239" i="15" s="1"/>
  <c r="L239" i="15" s="1"/>
  <c r="I238" i="15"/>
  <c r="I237" i="15"/>
  <c r="J237" i="15" s="1"/>
  <c r="L237" i="15" s="1"/>
  <c r="I236" i="15"/>
  <c r="J236" i="15" s="1"/>
  <c r="L236" i="15" s="1"/>
  <c r="N236" i="15" s="1"/>
  <c r="O236" i="15" s="1"/>
  <c r="I233" i="15"/>
  <c r="J233" i="15" s="1"/>
  <c r="L233" i="15" s="1"/>
  <c r="I220" i="15"/>
  <c r="J220" i="15" s="1"/>
  <c r="L220" i="15" s="1"/>
  <c r="I217" i="15"/>
  <c r="J217" i="15" s="1"/>
  <c r="L217" i="15" s="1"/>
  <c r="N217" i="15" s="1"/>
  <c r="O217" i="15" s="1"/>
  <c r="I215" i="15"/>
  <c r="J215" i="15" s="1"/>
  <c r="I211" i="15"/>
  <c r="J211" i="15" s="1"/>
  <c r="L211" i="15" s="1"/>
  <c r="I204" i="15"/>
  <c r="J204" i="15" s="1"/>
  <c r="L204" i="15" s="1"/>
  <c r="N204" i="15" s="1"/>
  <c r="O204" i="15" s="1"/>
  <c r="I199" i="15"/>
  <c r="I198" i="15"/>
  <c r="J198" i="15" s="1"/>
  <c r="L198" i="15" s="1"/>
  <c r="N198" i="15" s="1"/>
  <c r="O198" i="15" s="1"/>
  <c r="I191" i="15"/>
  <c r="I189" i="15"/>
  <c r="J189" i="15" s="1"/>
  <c r="L189" i="15" s="1"/>
  <c r="N189" i="15" s="1"/>
  <c r="O189" i="15" s="1"/>
  <c r="I186" i="15"/>
  <c r="J186" i="15" s="1"/>
  <c r="L186" i="15" s="1"/>
  <c r="I184" i="15"/>
  <c r="J184" i="15" s="1"/>
  <c r="L184" i="15" s="1"/>
  <c r="I183" i="15"/>
  <c r="J183" i="15" s="1"/>
  <c r="I181" i="15"/>
  <c r="J181" i="15" s="1"/>
  <c r="L181" i="15" s="1"/>
  <c r="N181" i="15" s="1"/>
  <c r="O181" i="15" s="1"/>
  <c r="I179" i="15"/>
  <c r="J179" i="15" s="1"/>
  <c r="L179" i="15" s="1"/>
  <c r="N179" i="15" s="1"/>
  <c r="O179" i="15" s="1"/>
  <c r="I177" i="15"/>
  <c r="J177" i="15" s="1"/>
  <c r="L177" i="15" s="1"/>
  <c r="N177" i="15" s="1"/>
  <c r="O177" i="15" s="1"/>
  <c r="I172" i="15"/>
  <c r="J172" i="15" s="1"/>
  <c r="L172" i="15" s="1"/>
  <c r="N172" i="15" s="1"/>
  <c r="O172" i="15" s="1"/>
  <c r="I171" i="15"/>
  <c r="J171" i="15" s="1"/>
  <c r="L171" i="15" s="1"/>
  <c r="I164" i="15"/>
  <c r="J164" i="15" s="1"/>
  <c r="L164" i="15" s="1"/>
  <c r="I163" i="15"/>
  <c r="I161" i="15"/>
  <c r="J161" i="15" s="1"/>
  <c r="L161" i="15" s="1"/>
  <c r="I160" i="15"/>
  <c r="I154" i="15"/>
  <c r="I153" i="15"/>
  <c r="J153" i="15" s="1"/>
  <c r="L153" i="15" s="1"/>
  <c r="I147" i="15"/>
  <c r="I146" i="15"/>
  <c r="I143" i="15"/>
  <c r="J143" i="15" s="1"/>
  <c r="L143" i="15" s="1"/>
  <c r="I142" i="15"/>
  <c r="J142" i="15" s="1"/>
  <c r="L142" i="15" s="1"/>
  <c r="N142" i="15" s="1"/>
  <c r="O142" i="15" s="1"/>
  <c r="I141" i="15"/>
  <c r="J141" i="15" s="1"/>
  <c r="L141" i="15" s="1"/>
  <c r="I138" i="15"/>
  <c r="J138" i="15" s="1"/>
  <c r="L138" i="15" s="1"/>
  <c r="I133" i="15"/>
  <c r="J133" i="15" s="1"/>
  <c r="L133" i="15" s="1"/>
  <c r="N133" i="15" s="1"/>
  <c r="O133" i="15" s="1"/>
  <c r="I127" i="15"/>
  <c r="J127" i="15" s="1"/>
  <c r="L127" i="15" s="1"/>
  <c r="N127" i="15" s="1"/>
  <c r="O127" i="15" s="1"/>
  <c r="I124" i="15"/>
  <c r="J124" i="15" s="1"/>
  <c r="L124" i="15" s="1"/>
  <c r="N124" i="15" s="1"/>
  <c r="O124" i="15" s="1"/>
  <c r="I122" i="15"/>
  <c r="J122" i="15" s="1"/>
  <c r="L122" i="15" s="1"/>
  <c r="N122" i="15" s="1"/>
  <c r="O122" i="15" s="1"/>
  <c r="I120" i="15"/>
  <c r="J120" i="15" s="1"/>
  <c r="L120" i="15" s="1"/>
  <c r="I118" i="15"/>
  <c r="J118" i="15" s="1"/>
  <c r="L118" i="15" s="1"/>
  <c r="I109" i="15"/>
  <c r="J109" i="15" s="1"/>
  <c r="L109" i="15" s="1"/>
  <c r="N109" i="15" s="1"/>
  <c r="O109" i="15" s="1"/>
  <c r="I99" i="15"/>
  <c r="I91" i="15"/>
  <c r="J91" i="15" s="1"/>
  <c r="L91" i="15" s="1"/>
  <c r="I85" i="15"/>
  <c r="J85" i="15" s="1"/>
  <c r="L85" i="15" s="1"/>
  <c r="N85" i="15" s="1"/>
  <c r="O85" i="15" s="1"/>
  <c r="I83" i="15"/>
  <c r="J83" i="15" s="1"/>
  <c r="L83" i="15" s="1"/>
  <c r="I78" i="15"/>
  <c r="J78" i="15" s="1"/>
  <c r="L78" i="15" s="1"/>
  <c r="I74" i="15"/>
  <c r="J74" i="15" s="1"/>
  <c r="L74" i="15" s="1"/>
  <c r="I71" i="15"/>
  <c r="I70" i="15"/>
  <c r="J70" i="15" s="1"/>
  <c r="L70" i="15" s="1"/>
  <c r="N70" i="15" s="1"/>
  <c r="O70" i="15" s="1"/>
  <c r="I68" i="15"/>
  <c r="J68" i="15" s="1"/>
  <c r="L68" i="15" s="1"/>
  <c r="N68" i="15" s="1"/>
  <c r="O68" i="15" s="1"/>
  <c r="I67" i="15"/>
  <c r="J67" i="15" s="1"/>
  <c r="L67" i="15" s="1"/>
  <c r="I66" i="15"/>
  <c r="J66" i="15" s="1"/>
  <c r="L66" i="15" s="1"/>
  <c r="N66" i="15" s="1"/>
  <c r="O66" i="15" s="1"/>
  <c r="I64" i="15"/>
  <c r="I63" i="15"/>
  <c r="J63" i="15" s="1"/>
  <c r="L63" i="15" s="1"/>
  <c r="N63" i="15" s="1"/>
  <c r="O63" i="15" s="1"/>
  <c r="I61" i="15"/>
  <c r="J61" i="15" s="1"/>
  <c r="L61" i="15" s="1"/>
  <c r="I60" i="15"/>
  <c r="I58" i="15"/>
  <c r="J58" i="15" s="1"/>
  <c r="L58" i="15" s="1"/>
  <c r="N58" i="15" s="1"/>
  <c r="O58" i="15" s="1"/>
  <c r="I56" i="15"/>
  <c r="J56" i="15" s="1"/>
  <c r="L56" i="15" s="1"/>
  <c r="N56" i="15" s="1"/>
  <c r="O56" i="15" s="1"/>
  <c r="I55" i="15"/>
  <c r="J55" i="15" s="1"/>
  <c r="L55" i="15" s="1"/>
  <c r="N55" i="15" s="1"/>
  <c r="O55" i="15" s="1"/>
  <c r="I52" i="15"/>
  <c r="J52" i="15" s="1"/>
  <c r="L52" i="15" s="1"/>
  <c r="N52" i="15" s="1"/>
  <c r="O52" i="15" s="1"/>
  <c r="I51" i="15"/>
  <c r="J51" i="15" s="1"/>
  <c r="L51" i="15" s="1"/>
  <c r="N51" i="15" s="1"/>
  <c r="O51" i="15" s="1"/>
  <c r="I50" i="15"/>
  <c r="I49" i="15"/>
  <c r="J49" i="15" s="1"/>
  <c r="L49" i="15" s="1"/>
  <c r="N49" i="15" s="1"/>
  <c r="O49" i="15" s="1"/>
  <c r="I46" i="15"/>
  <c r="I45" i="15"/>
  <c r="I44" i="15"/>
  <c r="J44" i="15" s="1"/>
  <c r="L44" i="15" s="1"/>
  <c r="I42" i="15"/>
  <c r="I39" i="15"/>
  <c r="J39" i="15" s="1"/>
  <c r="L39" i="15" s="1"/>
  <c r="N39" i="15" s="1"/>
  <c r="O39" i="15" s="1"/>
  <c r="I38" i="15"/>
  <c r="J38" i="15" s="1"/>
  <c r="L38" i="15" s="1"/>
  <c r="I34" i="15"/>
  <c r="I33" i="15"/>
  <c r="J33" i="15" s="1"/>
  <c r="L33" i="15" s="1"/>
  <c r="N33" i="15" s="1"/>
  <c r="O33" i="15" s="1"/>
  <c r="I32" i="15"/>
  <c r="J32" i="15" s="1"/>
  <c r="L32" i="15" s="1"/>
  <c r="I23" i="15"/>
  <c r="J23" i="15" s="1"/>
  <c r="L23" i="15" s="1"/>
  <c r="N23" i="15" s="1"/>
  <c r="O23" i="15" s="1"/>
  <c r="I20" i="15"/>
  <c r="J20" i="15" s="1"/>
  <c r="L20" i="15" s="1"/>
  <c r="I15" i="15"/>
  <c r="J15" i="15" s="1"/>
  <c r="L15" i="15" s="1"/>
  <c r="N15" i="15" s="1"/>
  <c r="O15" i="15" s="1"/>
  <c r="I11" i="15"/>
  <c r="J11" i="15" s="1"/>
  <c r="L11" i="15" s="1"/>
  <c r="N138" i="15" l="1"/>
  <c r="O138" i="15" s="1"/>
  <c r="N249" i="15"/>
  <c r="O249" i="15"/>
  <c r="N259" i="15"/>
  <c r="O259" i="15" s="1"/>
  <c r="N233" i="15"/>
  <c r="O233" i="15"/>
  <c r="N270" i="15"/>
  <c r="O270" i="15" s="1"/>
  <c r="N153" i="15"/>
  <c r="O153" i="15"/>
  <c r="N241" i="15"/>
  <c r="O241" i="15" s="1"/>
  <c r="N254" i="15"/>
  <c r="O254" i="15"/>
  <c r="N273" i="15"/>
  <c r="O273" i="15" s="1"/>
  <c r="N220" i="15"/>
  <c r="O220" i="15"/>
  <c r="N141" i="15"/>
  <c r="O141" i="15" s="1"/>
  <c r="N161" i="15"/>
  <c r="O161" i="15"/>
  <c r="N239" i="15"/>
  <c r="O239" i="15" s="1"/>
  <c r="N186" i="15"/>
  <c r="O186" i="15"/>
  <c r="N237" i="15"/>
  <c r="O237" i="15" s="1"/>
  <c r="J34" i="15"/>
  <c r="L34" i="15" s="1"/>
  <c r="N34" i="15" s="1"/>
  <c r="O34" i="15" s="1"/>
  <c r="J50" i="15"/>
  <c r="L50" i="15" s="1"/>
  <c r="J99" i="15"/>
  <c r="L99" i="15" s="1"/>
  <c r="N99" i="15" s="1"/>
  <c r="O99" i="15" s="1"/>
  <c r="J146" i="15"/>
  <c r="L146" i="15" s="1"/>
  <c r="N238" i="15"/>
  <c r="O238" i="15" s="1"/>
  <c r="J238" i="15"/>
  <c r="L238" i="15" s="1"/>
  <c r="J147" i="15"/>
  <c r="L147" i="15" s="1"/>
  <c r="N191" i="15"/>
  <c r="O191" i="15" s="1"/>
  <c r="J191" i="15"/>
  <c r="L191" i="15" s="1"/>
  <c r="J46" i="15"/>
  <c r="L46" i="15" s="1"/>
  <c r="J60" i="15"/>
  <c r="L60" i="15" s="1"/>
  <c r="N71" i="15"/>
  <c r="O71" i="15" s="1"/>
  <c r="J71" i="15"/>
  <c r="L71" i="15" s="1"/>
  <c r="J163" i="15"/>
  <c r="L163" i="15" s="1"/>
  <c r="N163" i="15" s="1"/>
  <c r="O163" i="15" s="1"/>
  <c r="J268" i="15"/>
  <c r="L268" i="15" s="1"/>
  <c r="N268" i="15" s="1"/>
  <c r="O268" i="15" s="1"/>
  <c r="N45" i="15"/>
  <c r="J45" i="15"/>
  <c r="L45" i="15" s="1"/>
  <c r="J64" i="15"/>
  <c r="L64" i="15" s="1"/>
  <c r="N42" i="15"/>
  <c r="O42" i="15" s="1"/>
  <c r="J42" i="15"/>
  <c r="L42" i="15" s="1"/>
  <c r="J154" i="15"/>
  <c r="L154" i="15" s="1"/>
  <c r="N154" i="15" s="1"/>
  <c r="O154" i="15" s="1"/>
  <c r="N199" i="15"/>
  <c r="J199" i="15"/>
  <c r="L199" i="15" s="1"/>
  <c r="J255" i="15"/>
  <c r="L255" i="15" s="1"/>
  <c r="N255" i="15"/>
  <c r="O255" i="15" s="1"/>
  <c r="J279" i="15"/>
  <c r="L279" i="15" s="1"/>
  <c r="N279" i="15" s="1"/>
  <c r="O279" i="15" s="1"/>
  <c r="N160" i="15"/>
  <c r="O160" i="15" s="1"/>
  <c r="J160" i="15"/>
  <c r="L160" i="15" s="1"/>
  <c r="N64" i="15"/>
  <c r="O64" i="15" s="1"/>
  <c r="N147" i="15"/>
  <c r="O147" i="15" s="1"/>
  <c r="N211" i="15"/>
  <c r="O211" i="15" s="1"/>
  <c r="N46" i="15"/>
  <c r="O46" i="15" s="1"/>
  <c r="N60" i="15"/>
  <c r="O60" i="15" s="1"/>
  <c r="N143" i="15"/>
  <c r="O143" i="15" s="1"/>
  <c r="N50" i="15"/>
  <c r="O50" i="15" s="1"/>
  <c r="N146" i="15"/>
  <c r="O146" i="15" s="1"/>
  <c r="O199" i="15" l="1"/>
  <c r="O45" i="15"/>
  <c r="N171" i="15"/>
  <c r="O171" i="15" s="1"/>
  <c r="N11" i="15"/>
  <c r="O11" i="15" s="1"/>
  <c r="N67" i="15"/>
  <c r="O67" i="15" s="1"/>
  <c r="N184" i="15"/>
  <c r="O184" i="15" s="1"/>
  <c r="N91" i="15"/>
  <c r="O91" i="15" s="1"/>
  <c r="N78" i="15"/>
  <c r="O78" i="15" s="1"/>
  <c r="N120" i="15"/>
  <c r="O120" i="15" s="1"/>
  <c r="N38" i="15"/>
  <c r="O38" i="15" s="1"/>
  <c r="N118" i="15"/>
  <c r="O118" i="15" s="1"/>
  <c r="N44" i="15"/>
  <c r="O44" i="15" s="1"/>
  <c r="N74" i="15"/>
  <c r="O74" i="15" s="1"/>
  <c r="N164" i="15"/>
  <c r="O164" i="15" s="1"/>
  <c r="N32" i="15"/>
  <c r="O32" i="15" s="1"/>
  <c r="N61" i="15"/>
  <c r="O61" i="15" s="1"/>
  <c r="N20" i="15"/>
  <c r="O20" i="15" s="1"/>
  <c r="N83" i="15"/>
  <c r="O83" i="15" s="1"/>
  <c r="L284" i="15"/>
  <c r="I289" i="11"/>
  <c r="F289" i="11"/>
  <c r="G289" i="11" s="1"/>
  <c r="I288" i="11"/>
  <c r="F288" i="11"/>
  <c r="G288" i="11" s="1"/>
  <c r="I287" i="11"/>
  <c r="F287" i="11"/>
  <c r="G287" i="11" s="1"/>
  <c r="I286" i="11"/>
  <c r="F286" i="11"/>
  <c r="G286" i="11" s="1"/>
  <c r="I285" i="11"/>
  <c r="F285" i="11"/>
  <c r="G285" i="11" s="1"/>
  <c r="I284" i="11"/>
  <c r="F284" i="11"/>
  <c r="G284" i="11" s="1"/>
  <c r="I283" i="11"/>
  <c r="F283" i="11"/>
  <c r="G283" i="11" s="1"/>
  <c r="I282" i="11"/>
  <c r="F282" i="11"/>
  <c r="G282" i="11" s="1"/>
  <c r="I281" i="11"/>
  <c r="F281" i="11"/>
  <c r="G281" i="11" s="1"/>
  <c r="I280" i="11"/>
  <c r="F280" i="11"/>
  <c r="G280" i="11" s="1"/>
  <c r="I279" i="11"/>
  <c r="F279" i="11"/>
  <c r="G279" i="11" s="1"/>
  <c r="I278" i="11"/>
  <c r="F278" i="11"/>
  <c r="G278" i="11" s="1"/>
  <c r="I277" i="11"/>
  <c r="F277" i="11"/>
  <c r="G277" i="11" s="1"/>
  <c r="I276" i="11"/>
  <c r="F276" i="11"/>
  <c r="G276" i="11" s="1"/>
  <c r="I275" i="11"/>
  <c r="F275" i="11"/>
  <c r="G275" i="11" s="1"/>
  <c r="I274" i="11"/>
  <c r="F274" i="11"/>
  <c r="G274" i="11" s="1"/>
  <c r="I273" i="11"/>
  <c r="F273" i="11"/>
  <c r="G273" i="11" s="1"/>
  <c r="I272" i="11"/>
  <c r="F272" i="11"/>
  <c r="G272" i="11" s="1"/>
  <c r="I271" i="11"/>
  <c r="F271" i="11"/>
  <c r="G271" i="11" s="1"/>
  <c r="I270" i="11"/>
  <c r="F270" i="11"/>
  <c r="G270" i="11" s="1"/>
  <c r="I269" i="11"/>
  <c r="F269" i="11"/>
  <c r="G269" i="11" s="1"/>
  <c r="I268" i="11"/>
  <c r="F268" i="11"/>
  <c r="G268" i="11" s="1"/>
  <c r="I267" i="11"/>
  <c r="F267" i="11"/>
  <c r="G267" i="11" s="1"/>
  <c r="I266" i="11"/>
  <c r="F266" i="11"/>
  <c r="G266" i="11" s="1"/>
  <c r="I265" i="11"/>
  <c r="F265" i="11"/>
  <c r="G265" i="11" s="1"/>
  <c r="I264" i="11"/>
  <c r="F264" i="11"/>
  <c r="G264" i="11" s="1"/>
  <c r="I263" i="11"/>
  <c r="F263" i="11"/>
  <c r="G263" i="11" s="1"/>
  <c r="I262" i="11"/>
  <c r="F262" i="11"/>
  <c r="G262" i="11" s="1"/>
  <c r="I261" i="11"/>
  <c r="F261" i="11"/>
  <c r="G261" i="11" s="1"/>
  <c r="I260" i="11"/>
  <c r="F260" i="11"/>
  <c r="G260" i="11" s="1"/>
  <c r="I259" i="11"/>
  <c r="F259" i="11"/>
  <c r="G259" i="11" s="1"/>
  <c r="I258" i="11"/>
  <c r="F258" i="11"/>
  <c r="G258" i="11" s="1"/>
  <c r="I257" i="11"/>
  <c r="F257" i="11"/>
  <c r="G257" i="11" s="1"/>
  <c r="I256" i="11"/>
  <c r="F256" i="11"/>
  <c r="G256" i="11" s="1"/>
  <c r="I255" i="11"/>
  <c r="F255" i="11"/>
  <c r="G255" i="11" s="1"/>
  <c r="I254" i="11"/>
  <c r="F254" i="11"/>
  <c r="G254" i="11" s="1"/>
  <c r="I253" i="11"/>
  <c r="F253" i="11"/>
  <c r="G253" i="11" s="1"/>
  <c r="I252" i="11"/>
  <c r="F252" i="11"/>
  <c r="G252" i="11" s="1"/>
  <c r="I251" i="11"/>
  <c r="F251" i="11"/>
  <c r="G251" i="11" s="1"/>
  <c r="I250" i="11"/>
  <c r="F250" i="11"/>
  <c r="G250" i="11" s="1"/>
  <c r="I249" i="11"/>
  <c r="F249" i="11"/>
  <c r="G249" i="11" s="1"/>
  <c r="I248" i="11"/>
  <c r="G248" i="11"/>
  <c r="I247" i="11"/>
  <c r="F247" i="11"/>
  <c r="G247" i="11" s="1"/>
  <c r="I246" i="11"/>
  <c r="F246" i="11"/>
  <c r="G246" i="11" s="1"/>
  <c r="I245" i="11"/>
  <c r="F245" i="11"/>
  <c r="G245" i="11" s="1"/>
  <c r="I244" i="11"/>
  <c r="F244" i="11"/>
  <c r="G244" i="11" s="1"/>
  <c r="I243" i="11"/>
  <c r="F243" i="11"/>
  <c r="G243" i="11" s="1"/>
  <c r="I242" i="11"/>
  <c r="F242" i="11"/>
  <c r="G242" i="11" s="1"/>
  <c r="I241" i="11"/>
  <c r="F241" i="11"/>
  <c r="G241" i="11" s="1"/>
  <c r="I240" i="11"/>
  <c r="F240" i="11"/>
  <c r="G240" i="11" s="1"/>
  <c r="I239" i="11"/>
  <c r="F239" i="11"/>
  <c r="G239" i="11" s="1"/>
  <c r="I238" i="11"/>
  <c r="F238" i="11"/>
  <c r="G238" i="11" s="1"/>
  <c r="I237" i="11"/>
  <c r="F237" i="11"/>
  <c r="G237" i="11" s="1"/>
  <c r="I236" i="11"/>
  <c r="F236" i="11"/>
  <c r="G236" i="11" s="1"/>
  <c r="I235" i="11"/>
  <c r="F235" i="11"/>
  <c r="G235" i="11" s="1"/>
  <c r="I234" i="11"/>
  <c r="F234" i="11"/>
  <c r="G234" i="11" s="1"/>
  <c r="I233" i="11"/>
  <c r="F233" i="11"/>
  <c r="G233" i="11" s="1"/>
  <c r="I232" i="11"/>
  <c r="F232" i="11"/>
  <c r="G232" i="11" s="1"/>
  <c r="I231" i="11"/>
  <c r="F231" i="11"/>
  <c r="G231" i="11" s="1"/>
  <c r="I230" i="11"/>
  <c r="F230" i="11"/>
  <c r="G230" i="11" s="1"/>
  <c r="I229" i="11"/>
  <c r="F229" i="11"/>
  <c r="G229" i="11" s="1"/>
  <c r="I228" i="11"/>
  <c r="F228" i="11"/>
  <c r="G228" i="11" s="1"/>
  <c r="I227" i="11"/>
  <c r="F227" i="11"/>
  <c r="G227" i="11" s="1"/>
  <c r="I226" i="11"/>
  <c r="F226" i="11"/>
  <c r="G226" i="11" s="1"/>
  <c r="I225" i="11"/>
  <c r="F225" i="11"/>
  <c r="G225" i="11" s="1"/>
  <c r="I224" i="11"/>
  <c r="F224" i="11"/>
  <c r="G224" i="11" s="1"/>
  <c r="I223" i="11"/>
  <c r="F223" i="11"/>
  <c r="G223" i="11" s="1"/>
  <c r="I222" i="11"/>
  <c r="F222" i="11"/>
  <c r="G222" i="11" s="1"/>
  <c r="I221" i="11"/>
  <c r="F221" i="11"/>
  <c r="G221" i="11" s="1"/>
  <c r="I220" i="11"/>
  <c r="F220" i="11"/>
  <c r="G220" i="11" s="1"/>
  <c r="I219" i="11"/>
  <c r="F219" i="11"/>
  <c r="G219" i="11" s="1"/>
  <c r="I218" i="11"/>
  <c r="F218" i="11"/>
  <c r="G218" i="11" s="1"/>
  <c r="I217" i="11"/>
  <c r="F217" i="11"/>
  <c r="G217" i="11" s="1"/>
  <c r="I216" i="11"/>
  <c r="F216" i="11"/>
  <c r="G216" i="11" s="1"/>
  <c r="I215" i="11"/>
  <c r="F215" i="11"/>
  <c r="G215" i="11" s="1"/>
  <c r="I214" i="11"/>
  <c r="F214" i="11"/>
  <c r="G214" i="11" s="1"/>
  <c r="I213" i="11"/>
  <c r="F213" i="11"/>
  <c r="G213" i="11" s="1"/>
  <c r="I212" i="11"/>
  <c r="F212" i="11"/>
  <c r="G212" i="11" s="1"/>
  <c r="I211" i="11"/>
  <c r="F211" i="11"/>
  <c r="G211" i="11" s="1"/>
  <c r="I210" i="11"/>
  <c r="F210" i="11"/>
  <c r="G210" i="11" s="1"/>
  <c r="I209" i="11"/>
  <c r="F209" i="11"/>
  <c r="G209" i="11" s="1"/>
  <c r="I208" i="11"/>
  <c r="F208" i="11"/>
  <c r="G208" i="11" s="1"/>
  <c r="I207" i="11"/>
  <c r="F207" i="11"/>
  <c r="G207" i="11" s="1"/>
  <c r="I206" i="11"/>
  <c r="F206" i="11"/>
  <c r="G206" i="11" s="1"/>
  <c r="I205" i="11"/>
  <c r="F205" i="11"/>
  <c r="G205" i="11" s="1"/>
  <c r="I204" i="11"/>
  <c r="F204" i="11"/>
  <c r="G204" i="11" s="1"/>
  <c r="I203" i="11"/>
  <c r="F203" i="11"/>
  <c r="G203" i="11" s="1"/>
  <c r="I202" i="11"/>
  <c r="F202" i="11"/>
  <c r="G202" i="11" s="1"/>
  <c r="I201" i="11"/>
  <c r="F201" i="11"/>
  <c r="G201" i="11" s="1"/>
  <c r="I200" i="11"/>
  <c r="F200" i="11"/>
  <c r="G200" i="11" s="1"/>
  <c r="I199" i="11"/>
  <c r="F199" i="11"/>
  <c r="G199" i="11" s="1"/>
  <c r="I198" i="11"/>
  <c r="F198" i="11"/>
  <c r="G198" i="11" s="1"/>
  <c r="I197" i="11"/>
  <c r="F197" i="11"/>
  <c r="G197" i="11" s="1"/>
  <c r="I196" i="11"/>
  <c r="G196" i="11"/>
  <c r="F196" i="11"/>
  <c r="I195" i="11"/>
  <c r="F195" i="11"/>
  <c r="G195" i="11" s="1"/>
  <c r="I194" i="11"/>
  <c r="F194" i="11"/>
  <c r="G194" i="11" s="1"/>
  <c r="I193" i="11"/>
  <c r="F193" i="11"/>
  <c r="G193" i="11" s="1"/>
  <c r="I192" i="11"/>
  <c r="F192" i="11"/>
  <c r="G192" i="11" s="1"/>
  <c r="I191" i="11"/>
  <c r="F191" i="11"/>
  <c r="G191" i="11" s="1"/>
  <c r="I190" i="11"/>
  <c r="F190" i="11"/>
  <c r="G190" i="11" s="1"/>
  <c r="I189" i="11"/>
  <c r="F189" i="11"/>
  <c r="G189" i="11" s="1"/>
  <c r="I188" i="11"/>
  <c r="F188" i="11"/>
  <c r="G188" i="11" s="1"/>
  <c r="I187" i="11"/>
  <c r="F187" i="11"/>
  <c r="G187" i="11" s="1"/>
  <c r="I186" i="11"/>
  <c r="F186" i="11"/>
  <c r="G186" i="11" s="1"/>
  <c r="I185" i="11"/>
  <c r="F185" i="11"/>
  <c r="G185" i="11" s="1"/>
  <c r="I184" i="11"/>
  <c r="F184" i="11"/>
  <c r="G184" i="11" s="1"/>
  <c r="I183" i="11"/>
  <c r="F183" i="11"/>
  <c r="G183" i="11" s="1"/>
  <c r="I182" i="11"/>
  <c r="F182" i="11"/>
  <c r="G182" i="11" s="1"/>
  <c r="I181" i="11"/>
  <c r="F181" i="11"/>
  <c r="G181" i="11" s="1"/>
  <c r="I180" i="11"/>
  <c r="F180" i="11"/>
  <c r="G180" i="11" s="1"/>
  <c r="I179" i="11"/>
  <c r="F179" i="11"/>
  <c r="G179" i="11" s="1"/>
  <c r="I178" i="11"/>
  <c r="F178" i="11"/>
  <c r="G178" i="11" s="1"/>
  <c r="I177" i="11"/>
  <c r="F177" i="11"/>
  <c r="G177" i="11" s="1"/>
  <c r="I176" i="11"/>
  <c r="G176" i="11"/>
  <c r="F176" i="11"/>
  <c r="I175" i="11"/>
  <c r="F175" i="11"/>
  <c r="G175" i="11" s="1"/>
  <c r="I174" i="11"/>
  <c r="F174" i="11"/>
  <c r="G174" i="11" s="1"/>
  <c r="I173" i="11"/>
  <c r="F173" i="11"/>
  <c r="G173" i="11" s="1"/>
  <c r="I172" i="11"/>
  <c r="F172" i="11"/>
  <c r="G172" i="11" s="1"/>
  <c r="I171" i="11"/>
  <c r="F171" i="11"/>
  <c r="G171" i="11" s="1"/>
  <c r="I170" i="11"/>
  <c r="F170" i="11"/>
  <c r="G170" i="11" s="1"/>
  <c r="I169" i="11"/>
  <c r="F169" i="11"/>
  <c r="G169" i="11" s="1"/>
  <c r="I168" i="11"/>
  <c r="F168" i="11"/>
  <c r="G168" i="11" s="1"/>
  <c r="I167" i="11"/>
  <c r="F167" i="11"/>
  <c r="G167" i="11" s="1"/>
  <c r="I166" i="11"/>
  <c r="F166" i="11"/>
  <c r="G166" i="11" s="1"/>
  <c r="I165" i="11"/>
  <c r="G165" i="11"/>
  <c r="I164" i="11"/>
  <c r="F164" i="11"/>
  <c r="G164" i="11" s="1"/>
  <c r="I163" i="11"/>
  <c r="G163" i="11"/>
  <c r="F163" i="11"/>
  <c r="I162" i="11"/>
  <c r="F162" i="11"/>
  <c r="G162" i="11" s="1"/>
  <c r="I161" i="11"/>
  <c r="F161" i="11"/>
  <c r="G161" i="11" s="1"/>
  <c r="I160" i="11"/>
  <c r="F160" i="11"/>
  <c r="G160" i="11" s="1"/>
  <c r="I159" i="11"/>
  <c r="F159" i="11"/>
  <c r="G159" i="11" s="1"/>
  <c r="I158" i="11"/>
  <c r="F158" i="11"/>
  <c r="G158" i="11" s="1"/>
  <c r="I157" i="11"/>
  <c r="F157" i="11"/>
  <c r="G157" i="11" s="1"/>
  <c r="I156" i="11"/>
  <c r="F156" i="11"/>
  <c r="G156" i="11" s="1"/>
  <c r="I155" i="11"/>
  <c r="F155" i="11"/>
  <c r="G155" i="11" s="1"/>
  <c r="I154" i="11"/>
  <c r="F154" i="11"/>
  <c r="G154" i="11" s="1"/>
  <c r="I153" i="11"/>
  <c r="F153" i="11"/>
  <c r="G153" i="11" s="1"/>
  <c r="I152" i="11"/>
  <c r="F152" i="11"/>
  <c r="G152" i="11" s="1"/>
  <c r="I151" i="11"/>
  <c r="F151" i="11"/>
  <c r="G151" i="11" s="1"/>
  <c r="I150" i="11"/>
  <c r="F150" i="11"/>
  <c r="G150" i="11" s="1"/>
  <c r="I149" i="11"/>
  <c r="F149" i="11"/>
  <c r="G149" i="11" s="1"/>
  <c r="I148" i="11"/>
  <c r="F148" i="11"/>
  <c r="G148" i="11" s="1"/>
  <c r="I147" i="11"/>
  <c r="F147" i="11"/>
  <c r="G147" i="11" s="1"/>
  <c r="I146" i="11"/>
  <c r="F146" i="11"/>
  <c r="G146" i="11" s="1"/>
  <c r="I145" i="11"/>
  <c r="F145" i="11"/>
  <c r="G145" i="11" s="1"/>
  <c r="I144" i="11"/>
  <c r="F144" i="11"/>
  <c r="G144" i="11" s="1"/>
  <c r="I143" i="11"/>
  <c r="F143" i="11"/>
  <c r="G143" i="11" s="1"/>
  <c r="I142" i="11"/>
  <c r="F142" i="11"/>
  <c r="G142" i="11" s="1"/>
  <c r="I141" i="11"/>
  <c r="F141" i="11"/>
  <c r="G141" i="11" s="1"/>
  <c r="I140" i="11"/>
  <c r="F140" i="11"/>
  <c r="G140" i="11" s="1"/>
  <c r="I139" i="11"/>
  <c r="F139" i="11"/>
  <c r="G139" i="11" s="1"/>
  <c r="I138" i="11"/>
  <c r="F138" i="11"/>
  <c r="G138" i="11" s="1"/>
  <c r="I137" i="11"/>
  <c r="F137" i="11"/>
  <c r="G137" i="11" s="1"/>
  <c r="I136" i="11"/>
  <c r="F136" i="11"/>
  <c r="G136" i="11" s="1"/>
  <c r="I135" i="11"/>
  <c r="F135" i="11"/>
  <c r="G135" i="11" s="1"/>
  <c r="I134" i="11"/>
  <c r="F134" i="11"/>
  <c r="G134" i="11" s="1"/>
  <c r="I133" i="11"/>
  <c r="F133" i="11"/>
  <c r="G133" i="11" s="1"/>
  <c r="I132" i="11"/>
  <c r="F132" i="11"/>
  <c r="G132" i="11" s="1"/>
  <c r="I131" i="11"/>
  <c r="F131" i="11"/>
  <c r="G131" i="11" s="1"/>
  <c r="I130" i="11"/>
  <c r="F130" i="11"/>
  <c r="G130" i="11" s="1"/>
  <c r="I129" i="11"/>
  <c r="F129" i="11"/>
  <c r="G129" i="11" s="1"/>
  <c r="I128" i="11"/>
  <c r="F128" i="11"/>
  <c r="G128" i="11" s="1"/>
  <c r="I127" i="11"/>
  <c r="F127" i="11"/>
  <c r="G127" i="11" s="1"/>
  <c r="I126" i="11"/>
  <c r="F126" i="11"/>
  <c r="G126" i="11" s="1"/>
  <c r="I125" i="11"/>
  <c r="G125" i="11"/>
  <c r="F125" i="11"/>
  <c r="I124" i="11"/>
  <c r="G124" i="11"/>
  <c r="I123" i="11"/>
  <c r="F123" i="11"/>
  <c r="G123" i="11" s="1"/>
  <c r="I122" i="11"/>
  <c r="F122" i="11"/>
  <c r="G122" i="11" s="1"/>
  <c r="I121" i="11"/>
  <c r="F121" i="11"/>
  <c r="G121" i="11" s="1"/>
  <c r="I120" i="11"/>
  <c r="F120" i="11"/>
  <c r="G120" i="11" s="1"/>
  <c r="I119" i="11"/>
  <c r="F119" i="11"/>
  <c r="G119" i="11" s="1"/>
  <c r="I118" i="11"/>
  <c r="F118" i="11"/>
  <c r="G118" i="11" s="1"/>
  <c r="I117" i="11"/>
  <c r="F117" i="11"/>
  <c r="G117" i="11" s="1"/>
  <c r="I116" i="11"/>
  <c r="F116" i="11"/>
  <c r="G116" i="11" s="1"/>
  <c r="I115" i="11"/>
  <c r="F115" i="11"/>
  <c r="G115" i="11" s="1"/>
  <c r="I114" i="11"/>
  <c r="F114" i="11"/>
  <c r="G114" i="11" s="1"/>
  <c r="I113" i="11"/>
  <c r="F113" i="11"/>
  <c r="G113" i="11" s="1"/>
  <c r="I112" i="11"/>
  <c r="F112" i="11"/>
  <c r="G112" i="11" s="1"/>
  <c r="I111" i="11"/>
  <c r="F111" i="11"/>
  <c r="G111" i="11" s="1"/>
  <c r="I110" i="11"/>
  <c r="G110" i="11"/>
  <c r="I109" i="11"/>
  <c r="F109" i="11"/>
  <c r="G109" i="11" s="1"/>
  <c r="I108" i="11"/>
  <c r="F108" i="11"/>
  <c r="G108" i="11" s="1"/>
  <c r="I107" i="11"/>
  <c r="F107" i="11"/>
  <c r="G107" i="11" s="1"/>
  <c r="I106" i="11"/>
  <c r="F106" i="11"/>
  <c r="G106" i="11" s="1"/>
  <c r="I105" i="11"/>
  <c r="F105" i="11"/>
  <c r="G105" i="11" s="1"/>
  <c r="I104" i="11"/>
  <c r="F104" i="11"/>
  <c r="G104" i="11" s="1"/>
  <c r="I103" i="11"/>
  <c r="F103" i="11"/>
  <c r="G103" i="11" s="1"/>
  <c r="I102" i="11"/>
  <c r="F102" i="11"/>
  <c r="G102" i="11" s="1"/>
  <c r="I101" i="11"/>
  <c r="F101" i="11"/>
  <c r="G101" i="11" s="1"/>
  <c r="I100" i="11"/>
  <c r="F100" i="11"/>
  <c r="G100" i="11" s="1"/>
  <c r="I99" i="11"/>
  <c r="F99" i="11"/>
  <c r="G99" i="11" s="1"/>
  <c r="I98" i="11"/>
  <c r="F98" i="11"/>
  <c r="G98" i="11" s="1"/>
  <c r="I97" i="11"/>
  <c r="F97" i="11"/>
  <c r="G97" i="11" s="1"/>
  <c r="I96" i="11"/>
  <c r="F96" i="11"/>
  <c r="G96" i="11" s="1"/>
  <c r="I95" i="11"/>
  <c r="F95" i="11"/>
  <c r="G95" i="11" s="1"/>
  <c r="I94" i="11"/>
  <c r="F94" i="11"/>
  <c r="G94" i="11" s="1"/>
  <c r="I93" i="11"/>
  <c r="F93" i="11"/>
  <c r="G93" i="11" s="1"/>
  <c r="I92" i="11"/>
  <c r="F92" i="11"/>
  <c r="G92" i="11" s="1"/>
  <c r="I91" i="11"/>
  <c r="F91" i="11"/>
  <c r="G91" i="11" s="1"/>
  <c r="I90" i="11"/>
  <c r="F90" i="11"/>
  <c r="G90" i="11" s="1"/>
  <c r="I89" i="11"/>
  <c r="F89" i="11"/>
  <c r="G89" i="11" s="1"/>
  <c r="I88" i="11"/>
  <c r="F88" i="11"/>
  <c r="G88" i="11" s="1"/>
  <c r="I87" i="11"/>
  <c r="F87" i="11"/>
  <c r="G87" i="11" s="1"/>
  <c r="I86" i="11"/>
  <c r="F86" i="11"/>
  <c r="G86" i="11" s="1"/>
  <c r="I85" i="11"/>
  <c r="F85" i="11"/>
  <c r="G85" i="11" s="1"/>
  <c r="I84" i="11"/>
  <c r="F84" i="11"/>
  <c r="G84" i="11" s="1"/>
  <c r="I83" i="11"/>
  <c r="F83" i="11"/>
  <c r="G83" i="11" s="1"/>
  <c r="I82" i="11"/>
  <c r="F82" i="11"/>
  <c r="G82" i="11" s="1"/>
  <c r="I81" i="11"/>
  <c r="F81" i="11"/>
  <c r="G81" i="11" s="1"/>
  <c r="I80" i="11"/>
  <c r="F80" i="11"/>
  <c r="G80" i="11" s="1"/>
  <c r="I79" i="11"/>
  <c r="F79" i="11"/>
  <c r="G79" i="11" s="1"/>
  <c r="I78" i="11"/>
  <c r="F78" i="11"/>
  <c r="G78" i="11" s="1"/>
  <c r="I77" i="11"/>
  <c r="F77" i="11"/>
  <c r="G77" i="11" s="1"/>
  <c r="I76" i="11"/>
  <c r="F76" i="11"/>
  <c r="G76" i="11" s="1"/>
  <c r="I75" i="11"/>
  <c r="F75" i="11"/>
  <c r="G75" i="11" s="1"/>
  <c r="I74" i="11"/>
  <c r="F74" i="11"/>
  <c r="G74" i="11" s="1"/>
  <c r="I73" i="11"/>
  <c r="F73" i="11"/>
  <c r="G73" i="11" s="1"/>
  <c r="I72" i="11"/>
  <c r="F72" i="11"/>
  <c r="G72" i="11" s="1"/>
  <c r="I71" i="11"/>
  <c r="F71" i="11"/>
  <c r="G71" i="11" s="1"/>
  <c r="I70" i="11"/>
  <c r="F70" i="11"/>
  <c r="G70" i="11" s="1"/>
  <c r="I69" i="11"/>
  <c r="F69" i="11"/>
  <c r="G69" i="11" s="1"/>
  <c r="I68" i="11"/>
  <c r="F68" i="11"/>
  <c r="G68" i="11" s="1"/>
  <c r="I67" i="11"/>
  <c r="F67" i="11"/>
  <c r="G67" i="11" s="1"/>
  <c r="I66" i="11"/>
  <c r="F66" i="11"/>
  <c r="G66" i="11" s="1"/>
  <c r="I65" i="11"/>
  <c r="F65" i="11"/>
  <c r="G65" i="11" s="1"/>
  <c r="I64" i="11"/>
  <c r="F64" i="11"/>
  <c r="G64" i="11" s="1"/>
  <c r="I63" i="11"/>
  <c r="F63" i="11"/>
  <c r="G63" i="11" s="1"/>
  <c r="I62" i="11"/>
  <c r="F62" i="11"/>
  <c r="G62" i="11" s="1"/>
  <c r="I61" i="11"/>
  <c r="F61" i="11"/>
  <c r="G61" i="11" s="1"/>
  <c r="I60" i="11"/>
  <c r="F60" i="11"/>
  <c r="G60" i="11" s="1"/>
  <c r="I59" i="11"/>
  <c r="F59" i="11"/>
  <c r="G59" i="11" s="1"/>
  <c r="I58" i="11"/>
  <c r="F58" i="11"/>
  <c r="G58" i="11" s="1"/>
  <c r="I57" i="11"/>
  <c r="F57" i="11"/>
  <c r="G57" i="11" s="1"/>
  <c r="I56" i="11"/>
  <c r="F56" i="11"/>
  <c r="G56" i="11" s="1"/>
  <c r="I55" i="11"/>
  <c r="F55" i="11"/>
  <c r="G55" i="11" s="1"/>
  <c r="I54" i="11"/>
  <c r="F54" i="11"/>
  <c r="G54" i="11" s="1"/>
  <c r="I53" i="11"/>
  <c r="F53" i="11"/>
  <c r="G53" i="11" s="1"/>
  <c r="I52" i="11"/>
  <c r="F52" i="11"/>
  <c r="G52" i="11" s="1"/>
  <c r="I51" i="11"/>
  <c r="F51" i="11"/>
  <c r="G51" i="11" s="1"/>
  <c r="I50" i="11"/>
  <c r="F50" i="11"/>
  <c r="G50" i="11" s="1"/>
  <c r="I49" i="11"/>
  <c r="F49" i="11"/>
  <c r="G49" i="11" s="1"/>
  <c r="I48" i="11"/>
  <c r="F48" i="11"/>
  <c r="G48" i="11" s="1"/>
  <c r="I47" i="11"/>
  <c r="F47" i="11"/>
  <c r="G47" i="11" s="1"/>
  <c r="I46" i="11"/>
  <c r="F46" i="11"/>
  <c r="G46" i="11" s="1"/>
  <c r="I45" i="11"/>
  <c r="F45" i="11"/>
  <c r="G45" i="11" s="1"/>
  <c r="I44" i="11"/>
  <c r="F44" i="11"/>
  <c r="G44" i="11" s="1"/>
  <c r="I43" i="11"/>
  <c r="F43" i="11"/>
  <c r="G43" i="11" s="1"/>
  <c r="I42" i="11"/>
  <c r="F42" i="11"/>
  <c r="G42" i="11" s="1"/>
  <c r="I41" i="11"/>
  <c r="F41" i="11"/>
  <c r="G41" i="11" s="1"/>
  <c r="I40" i="11"/>
  <c r="F40" i="11"/>
  <c r="G40" i="11" s="1"/>
  <c r="I39" i="11"/>
  <c r="F39" i="11"/>
  <c r="G39" i="11" s="1"/>
  <c r="I38" i="11"/>
  <c r="F38" i="11"/>
  <c r="G38" i="11" s="1"/>
  <c r="I37" i="11"/>
  <c r="F37" i="11"/>
  <c r="G37" i="11" s="1"/>
  <c r="I36" i="11"/>
  <c r="F36" i="11"/>
  <c r="G36" i="11" s="1"/>
  <c r="I35" i="11"/>
  <c r="F35" i="11"/>
  <c r="G35" i="11" s="1"/>
  <c r="I34" i="11"/>
  <c r="F34" i="11"/>
  <c r="G34" i="11" s="1"/>
  <c r="I33" i="11"/>
  <c r="F33" i="11"/>
  <c r="G33" i="11" s="1"/>
  <c r="I32" i="11"/>
  <c r="F32" i="11"/>
  <c r="G32" i="11" s="1"/>
  <c r="I31" i="11"/>
  <c r="F31" i="11"/>
  <c r="G31" i="11" s="1"/>
  <c r="I30" i="11"/>
  <c r="F30" i="11"/>
  <c r="G30" i="11" s="1"/>
  <c r="I29" i="11"/>
  <c r="F29" i="11"/>
  <c r="G29" i="11" s="1"/>
  <c r="I28" i="11"/>
  <c r="F28" i="11"/>
  <c r="G28" i="11" s="1"/>
  <c r="I27" i="11"/>
  <c r="F27" i="11"/>
  <c r="G27" i="11" s="1"/>
  <c r="I26" i="11"/>
  <c r="F26" i="11"/>
  <c r="G26" i="11" s="1"/>
  <c r="I25" i="11"/>
  <c r="F25" i="11"/>
  <c r="G25" i="11" s="1"/>
  <c r="I24" i="11"/>
  <c r="F24" i="11"/>
  <c r="G24" i="11" s="1"/>
  <c r="I23" i="11"/>
  <c r="F23" i="11"/>
  <c r="G23" i="11" s="1"/>
  <c r="I22" i="11"/>
  <c r="F22" i="11"/>
  <c r="G22" i="11" s="1"/>
  <c r="I21" i="11"/>
  <c r="F21" i="11"/>
  <c r="G21" i="11" s="1"/>
  <c r="I20" i="11"/>
  <c r="F20" i="11"/>
  <c r="G20" i="11" s="1"/>
  <c r="I19" i="11"/>
  <c r="F19" i="11"/>
  <c r="G19" i="11" s="1"/>
  <c r="I18" i="11"/>
  <c r="F18" i="11"/>
  <c r="G18" i="11" s="1"/>
  <c r="I17" i="11"/>
  <c r="F17" i="11"/>
  <c r="G17" i="11" s="1"/>
  <c r="I16" i="11"/>
  <c r="F16" i="11"/>
  <c r="G16" i="11" s="1"/>
  <c r="I15" i="11"/>
  <c r="G15" i="11"/>
  <c r="F15" i="11"/>
  <c r="I14" i="11"/>
  <c r="F14" i="11"/>
  <c r="G14" i="11" s="1"/>
  <c r="I13" i="11"/>
  <c r="F13" i="11"/>
  <c r="G13" i="11" s="1"/>
  <c r="I12" i="11"/>
  <c r="F12" i="11"/>
  <c r="G12" i="11" s="1"/>
  <c r="I11" i="11"/>
  <c r="F11" i="11"/>
  <c r="G11" i="11" s="1"/>
  <c r="I10" i="11"/>
  <c r="F10" i="11"/>
  <c r="G10" i="11" s="1"/>
  <c r="O284" i="15" l="1"/>
  <c r="N284" i="15"/>
  <c r="S103" i="26" l="1"/>
  <c r="P103" i="26"/>
  <c r="Q103" i="26" l="1"/>
  <c r="T103" i="2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a_calc_may201822" type="6" refreshedVersion="6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  <connection id="2" xr16:uid="{298B4CDA-F948-4E53-AEA5-C424DA704F57}" name="area_calc_may2018221" type="6" refreshedVersion="6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  <connection id="3" xr16:uid="{5106AD80-8A19-4CDD-BFF3-3BEC03BF4134}" name="area_calc_may20182211" type="6" refreshedVersion="6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  <connection id="4" xr16:uid="{B1A74332-23EF-4CBB-966B-2DB91520FDAE}" name="area_calc_may2018222" type="6" refreshedVersion="6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<sst xmlns="http://schemas.openxmlformats.org/spreadsheetml/2006/main" count="5055" uniqueCount="1433">
  <si>
    <t>Per Wisconsin Statute 16.994, Information Technology Block Grants:</t>
  </si>
  <si>
    <r>
      <rPr>
        <b/>
        <sz val="11"/>
        <color theme="4" tint="-0.499984740745262"/>
        <rFont val="Calibri"/>
        <family val="2"/>
        <scheme val="minor"/>
      </rPr>
      <t>FREE/REDUCED PERCENTAGE</t>
    </r>
    <r>
      <rPr>
        <sz val="11"/>
        <color theme="1"/>
        <rFont val="Calibri"/>
        <family val="2"/>
        <scheme val="minor"/>
      </rPr>
      <t xml:space="preserve"> determines funding priority: districts with higher free/reduced percentages have higher funding priority. </t>
    </r>
  </si>
  <si>
    <r>
      <rPr>
        <b/>
        <sz val="11"/>
        <color theme="9" tint="-0.249977111117893"/>
        <rFont val="Calibri"/>
        <family val="2"/>
        <scheme val="minor"/>
      </rPr>
      <t>E-RATE DISCOUNT PERCENTAGE</t>
    </r>
    <r>
      <rPr>
        <sz val="11"/>
        <rFont val="Calibri"/>
        <family val="2"/>
        <scheme val="minor"/>
      </rPr>
      <t xml:space="preserve"> determines </t>
    </r>
    <r>
      <rPr>
        <b/>
        <sz val="11"/>
        <color theme="5" tint="-0.499984740745262"/>
        <rFont val="Calibri"/>
        <family val="2"/>
        <scheme val="minor"/>
      </rPr>
      <t>GRANT REIMBURSEMENT PERCENTAGE</t>
    </r>
    <r>
      <rPr>
        <sz val="11"/>
        <rFont val="Calibri"/>
        <family val="2"/>
        <scheme val="minor"/>
      </rPr>
      <t>: (100% minus E-RATE DISCOUNT PERCENTAGE)</t>
    </r>
    <r>
      <rPr>
        <sz val="11"/>
        <color theme="9" tint="-0.249977111117893"/>
        <rFont val="Calibri"/>
        <family val="2"/>
        <scheme val="minor"/>
      </rPr>
      <t>.</t>
    </r>
  </si>
  <si>
    <r>
      <rPr>
        <b/>
        <sz val="11"/>
        <color theme="7" tint="-0.249977111117893"/>
        <rFont val="Calibri"/>
        <family val="2"/>
        <scheme val="minor"/>
      </rPr>
      <t>ENROLLMENT</t>
    </r>
    <r>
      <rPr>
        <b/>
        <sz val="11"/>
        <color theme="7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determines</t>
    </r>
    <r>
      <rPr>
        <sz val="11"/>
        <color theme="7" tint="-0.499984740745262"/>
        <rFont val="Calibri"/>
        <family val="2"/>
        <scheme val="minor"/>
      </rPr>
      <t xml:space="preserve"> </t>
    </r>
  </si>
  <si>
    <r>
      <rPr>
        <b/>
        <sz val="11"/>
        <color rgb="FF7030A0"/>
        <rFont val="Calibri"/>
        <family val="2"/>
        <scheme val="minor"/>
      </rPr>
      <t xml:space="preserve">MAXIMUM FUNDING AMOUNT: </t>
    </r>
    <r>
      <rPr>
        <sz val="11"/>
        <rFont val="Calibri"/>
        <family val="2"/>
        <scheme val="minor"/>
      </rPr>
      <t>(fewer than 750 students, $30,000; 750-1500 students, $40*number of students; more than 1,500 students, $60,000).</t>
    </r>
  </si>
  <si>
    <t>CESA</t>
  </si>
  <si>
    <t>DISTRICT NAME</t>
  </si>
  <si>
    <t>STUDENTS/ SQUARE MILE</t>
  </si>
  <si>
    <t>FREE/ REDUCED PERCENTAGE</t>
  </si>
  <si>
    <t>E-RATE DISCOUNT PERCENTAGE</t>
  </si>
  <si>
    <t>GRANT REIMBURSEMENT PERCENTAGE</t>
  </si>
  <si>
    <t>ENROLLMENT</t>
  </si>
  <si>
    <t>MAXIMUM FUNDING AMOUNT</t>
  </si>
  <si>
    <r>
      <rPr>
        <b/>
        <sz val="11"/>
        <color rgb="FFC00000"/>
        <rFont val="Calibri"/>
        <family val="2"/>
        <scheme val="minor"/>
      </rPr>
      <t>STUDENTS/ SQUARE MILE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determines grant eligibility: districts with fewer than 16 students per square mile are eligible.</t>
    </r>
  </si>
  <si>
    <t>LEA CODE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</si>
  <si>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</si>
  <si>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</si>
  <si>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</si>
  <si>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</si>
  <si>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</si>
  <si>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</si>
  <si>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Amery                   </t>
  </si>
  <si>
    <t xml:space="preserve">Antigo                  </t>
  </si>
  <si>
    <t xml:space="preserve">Arcadia                 </t>
  </si>
  <si>
    <t xml:space="preserve">Argyle                  </t>
  </si>
  <si>
    <t xml:space="preserve">Ashland    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</si>
  <si>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</si>
  <si>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</si>
  <si>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</si>
  <si>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</si>
  <si>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Bangor 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</si>
  <si>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</si>
  <si>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</si>
  <si>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</si>
  <si>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Beecher-Dunbar-Pembine  </t>
  </si>
  <si>
    <t xml:space="preserve">Belleville              </t>
  </si>
  <si>
    <t xml:space="preserve">Belmont Community       </t>
  </si>
  <si>
    <t xml:space="preserve">Benton                  </t>
  </si>
  <si>
    <t xml:space="preserve">Berlin Area             </t>
  </si>
  <si>
    <t xml:space="preserve">Big Foot UHS            </t>
  </si>
  <si>
    <t xml:space="preserve">Birchwood               </t>
  </si>
  <si>
    <t xml:space="preserve">Black Hawk              </t>
  </si>
  <si>
    <t xml:space="preserve">Black River Falls       </t>
  </si>
  <si>
    <t xml:space="preserve">Blair-Taylor            </t>
  </si>
  <si>
    <t xml:space="preserve">Bloomer                 </t>
  </si>
  <si>
    <t xml:space="preserve">Bonduel                 </t>
  </si>
  <si>
    <t xml:space="preserve">Boscobel      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</si>
  <si>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</si>
  <si>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</si>
  <si>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</si>
  <si>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</si>
  <si>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Brodhead                </t>
  </si>
  <si>
    <t xml:space="preserve">Bruce          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</si>
  <si>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</si>
  <si>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</si>
  <si>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</si>
  <si>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</si>
  <si>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</si>
  <si>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</si>
  <si>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</si>
  <si>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</si>
  <si>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Central/Westosha UHS    </t>
  </si>
  <si>
    <t xml:space="preserve">Chequamegon             </t>
  </si>
  <si>
    <t xml:space="preserve">Chetek-Weyerhaeuser     </t>
  </si>
  <si>
    <t xml:space="preserve">Chilton            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</si>
  <si>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</si>
  <si>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</si>
  <si>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</si>
  <si>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</si>
  <si>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</si>
  <si>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</si>
  <si>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</si>
  <si>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</si>
  <si>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</si>
  <si>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</si>
  <si>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</si>
  <si>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</si>
  <si>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</si>
  <si>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Cumberland              </t>
  </si>
  <si>
    <t xml:space="preserve">Darlington Community    </t>
  </si>
  <si>
    <t xml:space="preserve">Denmark                 </t>
  </si>
  <si>
    <t xml:space="preserve">Desoto Area             </t>
  </si>
  <si>
    <t xml:space="preserve">Dodgeland  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</si>
  <si>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</si>
  <si>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</si>
  <si>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</si>
  <si>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</si>
  <si>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Edgar                   </t>
  </si>
  <si>
    <t xml:space="preserve">Elcho                   </t>
  </si>
  <si>
    <t xml:space="preserve">Eleva-Strum             </t>
  </si>
  <si>
    <t xml:space="preserve">Elk Mound Area          </t>
  </si>
  <si>
    <t xml:space="preserve">Elkhart Lake-Glenbeulah </t>
  </si>
  <si>
    <t xml:space="preserve">Ellsworth Community     </t>
  </si>
  <si>
    <t xml:space="preserve">Elmwood                 </t>
  </si>
  <si>
    <t xml:space="preserve">Erin                    </t>
  </si>
  <si>
    <t xml:space="preserve">Fall Creek              </t>
  </si>
  <si>
    <t xml:space="preserve">Fall River              </t>
  </si>
  <si>
    <t xml:space="preserve">Fennimore Community     </t>
  </si>
  <si>
    <t xml:space="preserve">Flambeau                </t>
  </si>
  <si>
    <t xml:space="preserve">Florence                </t>
  </si>
  <si>
    <t xml:space="preserve">Fontana J8              </t>
  </si>
  <si>
    <t xml:space="preserve">Frederic                </t>
  </si>
  <si>
    <t xml:space="preserve">Friess Lake             </t>
  </si>
  <si>
    <t xml:space="preserve">Galesville-Ettrick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</si>
  <si>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</si>
  <si>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</si>
  <si>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</si>
  <si>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</si>
  <si>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Glenwood City           </t>
  </si>
  <si>
    <t xml:space="preserve">Goodman-Armstrong       </t>
  </si>
  <si>
    <t xml:space="preserve">Granton Area            </t>
  </si>
  <si>
    <t xml:space="preserve">Grantsburg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</si>
  <si>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</si>
  <si>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</si>
  <si>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</si>
  <si>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Hartford UHS            </t>
  </si>
  <si>
    <t xml:space="preserve">Hayward Community       </t>
  </si>
  <si>
    <t>Herman-Neosho-Rubicon*</t>
  </si>
  <si>
    <t xml:space="preserve">Highland                </t>
  </si>
  <si>
    <t xml:space="preserve">Hilbert                 </t>
  </si>
  <si>
    <t xml:space="preserve">Hillsboro               </t>
  </si>
  <si>
    <t xml:space="preserve">Horicon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</si>
  <si>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</si>
  <si>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</si>
  <si>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</si>
  <si>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</si>
  <si>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</si>
  <si>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</si>
  <si>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Juda                    </t>
  </si>
  <si>
    <t xml:space="preserve">Kewaskum                </t>
  </si>
  <si>
    <t xml:space="preserve">Kewaunee                </t>
  </si>
  <si>
    <t xml:space="preserve">Kickapoo Area           </t>
  </si>
  <si>
    <t xml:space="preserve">Kiel Area               </t>
  </si>
  <si>
    <t xml:space="preserve">Lac Du Flambeau #1      </t>
  </si>
  <si>
    <t xml:space="preserve">Ladysmith               </t>
  </si>
  <si>
    <t xml:space="preserve">Lafarge                 </t>
  </si>
  <si>
    <t xml:space="preserve">Lake Geneva-Genoa UHS   </t>
  </si>
  <si>
    <t xml:space="preserve">Lake Holcombe           </t>
  </si>
  <si>
    <t xml:space="preserve">Lakeland UHS   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</si>
  <si>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</si>
  <si>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</si>
  <si>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</si>
  <si>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</si>
  <si>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</si>
  <si>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</si>
  <si>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</si>
  <si>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</si>
  <si>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</si>
  <si>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</si>
  <si>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Manawa                  </t>
  </si>
  <si>
    <t xml:space="preserve">Maple                   </t>
  </si>
  <si>
    <t xml:space="preserve">Marathon City           </t>
  </si>
  <si>
    <t xml:space="preserve">Marion                  </t>
  </si>
  <si>
    <t xml:space="preserve">Markesan                </t>
  </si>
  <si>
    <t xml:space="preserve">Mauston                 </t>
  </si>
  <si>
    <t xml:space="preserve">Mayville 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</si>
  <si>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</si>
  <si>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</si>
  <si>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</si>
  <si>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Menominee Indian        </t>
  </si>
  <si>
    <t xml:space="preserve">Menomonie Area          </t>
  </si>
  <si>
    <t xml:space="preserve">Mercer                  </t>
  </si>
  <si>
    <t xml:space="preserve">Merrill Area            </t>
  </si>
  <si>
    <t xml:space="preserve">Mineral Point           </t>
  </si>
  <si>
    <t xml:space="preserve">Minocqua J1             </t>
  </si>
  <si>
    <t xml:space="preserve">Mishicot                </t>
  </si>
  <si>
    <t xml:space="preserve">Mondovi     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</si>
  <si>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</si>
  <si>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</si>
  <si>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</si>
  <si>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</si>
  <si>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Necedah Area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</si>
  <si>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</si>
  <si>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</si>
  <si>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</si>
  <si>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</si>
  <si>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</si>
  <si>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</si>
  <si>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</si>
  <si>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Niagara                 </t>
  </si>
  <si>
    <t xml:space="preserve">North Cape              </t>
  </si>
  <si>
    <t xml:space="preserve">North Crawford          </t>
  </si>
  <si>
    <t xml:space="preserve">North Lakeland          </t>
  </si>
  <si>
    <t xml:space="preserve">Northern Ozaukee        </t>
  </si>
  <si>
    <t xml:space="preserve">Northland Pines         </t>
  </si>
  <si>
    <t xml:space="preserve">Northwood               </t>
  </si>
  <si>
    <t xml:space="preserve">Norwalk-Ontario-Wilton  </t>
  </si>
  <si>
    <t xml:space="preserve">Norway J7               </t>
  </si>
  <si>
    <t xml:space="preserve">Oakfield                </t>
  </si>
  <si>
    <t xml:space="preserve">Oconto                  </t>
  </si>
  <si>
    <t xml:space="preserve">Oconto Falls            </t>
  </si>
  <si>
    <t xml:space="preserve">Omro                    </t>
  </si>
  <si>
    <t xml:space="preserve">Osceola     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</si>
  <si>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</si>
  <si>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</si>
  <si>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</si>
  <si>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</si>
  <si>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</si>
  <si>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Parkview                </t>
  </si>
  <si>
    <t xml:space="preserve">Pecatonica Area         </t>
  </si>
  <si>
    <t xml:space="preserve">Pepin Area              </t>
  </si>
  <si>
    <t xml:space="preserve">Peshtigo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</si>
  <si>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</si>
  <si>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</si>
  <si>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</si>
  <si>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Platteville             </t>
  </si>
  <si>
    <t xml:space="preserve">Plum City               </t>
  </si>
  <si>
    <t xml:space="preserve">Port Edwards            </t>
  </si>
  <si>
    <t xml:space="preserve">Portage Community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</si>
  <si>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</si>
  <si>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</si>
  <si>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</si>
  <si>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</si>
  <si>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</si>
  <si>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Princeton               </t>
  </si>
  <si>
    <t xml:space="preserve">Randolph                </t>
  </si>
  <si>
    <t xml:space="preserve">Random Lake             </t>
  </si>
  <si>
    <t xml:space="preserve">Raymond #14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</si>
  <si>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</si>
  <si>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</si>
  <si>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</si>
  <si>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</si>
  <si>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</si>
  <si>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</si>
  <si>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</si>
  <si>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</si>
  <si>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Ridge             </t>
  </si>
  <si>
    <t xml:space="preserve">River Valley            </t>
  </si>
  <si>
    <t xml:space="preserve">Riverdale               </t>
  </si>
  <si>
    <t xml:space="preserve">Rosendale-Brandon       </t>
  </si>
  <si>
    <t xml:space="preserve">Rosholt                 </t>
  </si>
  <si>
    <t xml:space="preserve">Royall                  </t>
  </si>
  <si>
    <t xml:space="preserve">Saint Croix Falls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</si>
  <si>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</si>
  <si>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</si>
  <si>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</si>
  <si>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</si>
  <si>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</si>
  <si>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Shell Lake              </t>
  </si>
  <si>
    <t xml:space="preserve">Shiocton                </t>
  </si>
  <si>
    <t xml:space="preserve">Shullsburg              </t>
  </si>
  <si>
    <t xml:space="preserve">Siren                   </t>
  </si>
  <si>
    <t xml:space="preserve">Solon Springs           </t>
  </si>
  <si>
    <t xml:space="preserve">South Shore             </t>
  </si>
  <si>
    <t xml:space="preserve">Southern Door County    </t>
  </si>
  <si>
    <t xml:space="preserve">Southwestern Wisconsin  </t>
  </si>
  <si>
    <t xml:space="preserve">Sparta Area             </t>
  </si>
  <si>
    <t xml:space="preserve">Spencer                 </t>
  </si>
  <si>
    <t xml:space="preserve">Spooner                 </t>
  </si>
  <si>
    <t xml:space="preserve">Spring Valley           </t>
  </si>
  <si>
    <t xml:space="preserve">Stanley-Boyd Area       </t>
  </si>
  <si>
    <t xml:space="preserve">Stockbridge             </t>
  </si>
  <si>
    <t xml:space="preserve">Stratford       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</si>
  <si>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</si>
  <si>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</si>
  <si>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</si>
  <si>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</si>
  <si>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</si>
  <si>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</si>
  <si>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</si>
  <si>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Tomorrow River          </t>
  </si>
  <si>
    <t xml:space="preserve">Tri-County Area         </t>
  </si>
  <si>
    <t xml:space="preserve">Turtle Lake             </t>
  </si>
  <si>
    <t xml:space="preserve">Union Grove UHS         </t>
  </si>
  <si>
    <t xml:space="preserve">Unity                   </t>
  </si>
  <si>
    <t xml:space="preserve">Valders Area            </t>
  </si>
  <si>
    <t xml:space="preserve">Viroqua Area            </t>
  </si>
  <si>
    <t xml:space="preserve">Wabeno Area             </t>
  </si>
  <si>
    <t xml:space="preserve">Washburn                </t>
  </si>
  <si>
    <t xml:space="preserve">Washington              </t>
  </si>
  <si>
    <t xml:space="preserve">Waterford UHS           </t>
  </si>
  <si>
    <t xml:space="preserve">Waterloo                </t>
  </si>
  <si>
    <t xml:space="preserve">Waupaca                 </t>
  </si>
  <si>
    <t xml:space="preserve">Waupun                  </t>
  </si>
  <si>
    <t xml:space="preserve">Wausaukee               </t>
  </si>
  <si>
    <t xml:space="preserve">Wautoma Area            </t>
  </si>
  <si>
    <t xml:space="preserve">Wauzeka-Steuben         </t>
  </si>
  <si>
    <t xml:space="preserve">Webster                 </t>
  </si>
  <si>
    <t xml:space="preserve">Westby Area             </t>
  </si>
  <si>
    <t xml:space="preserve">Westfield               </t>
  </si>
  <si>
    <t xml:space="preserve">Weston                  </t>
  </si>
  <si>
    <t xml:space="preserve">Weyauwega-Fremont       </t>
  </si>
  <si>
    <t xml:space="preserve">Wheatland J1            </t>
  </si>
  <si>
    <t xml:space="preserve">White Lake              </t>
  </si>
  <si>
    <t xml:space="preserve">Whitehall               </t>
  </si>
  <si>
    <t xml:space="preserve">Whitewater              </t>
  </si>
  <si>
    <t xml:space="preserve">Wild Rose 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</si>
  <si>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</si>
  <si>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</si>
  <si>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</si>
  <si>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Heights       </t>
  </si>
  <si>
    <t xml:space="preserve">Wittenberg-Birnamwood   </t>
  </si>
  <si>
    <t xml:space="preserve">Wonewoc-Union Center    </t>
  </si>
  <si>
    <t xml:space="preserve">Woodruff J1             </t>
  </si>
  <si>
    <t xml:space="preserve">Yorkville J2            </t>
  </si>
  <si>
    <t>District Code</t>
  </si>
  <si>
    <t>School District</t>
  </si>
  <si>
    <t xml:space="preserve">FY18 Membership </t>
  </si>
  <si>
    <t>Adams-Friendship Area</t>
  </si>
  <si>
    <t>Albany</t>
  </si>
  <si>
    <t>Algoma</t>
  </si>
  <si>
    <t>Alma</t>
  </si>
  <si>
    <t>Alma Center</t>
  </si>
  <si>
    <t>Almond-Bancroft</t>
  </si>
  <si>
    <t>Amery</t>
  </si>
  <si>
    <t>Antigo</t>
  </si>
  <si>
    <t>Arcadia</t>
  </si>
  <si>
    <t>Argyle</t>
  </si>
  <si>
    <t>Ashland</t>
  </si>
  <si>
    <t>Athens</t>
  </si>
  <si>
    <t>Auburndale</t>
  </si>
  <si>
    <t>Augusta</t>
  </si>
  <si>
    <t>Baldwin-Woodville Area</t>
  </si>
  <si>
    <t>Bangor</t>
  </si>
  <si>
    <t>Barneveld</t>
  </si>
  <si>
    <t>Barron Area</t>
  </si>
  <si>
    <t>Bayfield</t>
  </si>
  <si>
    <t>Beecher-Dunbar-Pembine</t>
  </si>
  <si>
    <t>Belleville</t>
  </si>
  <si>
    <t>Belmont Community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</si>
  <si>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</si>
  <si>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</si>
  <si>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</si>
  <si>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</si>
  <si>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</si>
  <si>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</si>
  <si>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</si>
  <si>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</si>
  <si>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</si>
  <si>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</si>
  <si>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</si>
  <si>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</si>
  <si>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</si>
  <si>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</si>
  <si>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Brodhead</t>
  </si>
  <si>
    <t>Bruce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</si>
  <si>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</si>
  <si>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</si>
  <si>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</si>
  <si>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</si>
  <si>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</si>
  <si>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</si>
  <si>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</si>
  <si>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</si>
  <si>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Central/Westosha UHS</t>
  </si>
  <si>
    <t>Chequamegon</t>
  </si>
  <si>
    <t>Chetek-Weyerhaeuser</t>
  </si>
  <si>
    <t>Chilton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</si>
  <si>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</si>
  <si>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</si>
  <si>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</si>
  <si>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</si>
  <si>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</si>
  <si>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</si>
  <si>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</si>
  <si>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</si>
  <si>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</si>
  <si>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</si>
  <si>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</si>
  <si>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</si>
  <si>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</si>
  <si>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</si>
  <si>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</si>
  <si>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Denmark</t>
  </si>
  <si>
    <t>Desoto Area</t>
  </si>
  <si>
    <t>Dodgeland</t>
  </si>
  <si>
    <t>Dodgeville</t>
  </si>
  <si>
    <t>Dover #1</t>
  </si>
  <si>
    <t>Drummond</t>
  </si>
  <si>
    <t>Durand</t>
  </si>
  <si>
    <t>Edgar</t>
  </si>
  <si>
    <t>Elcho</t>
  </si>
  <si>
    <t>Eleva-Strum</t>
  </si>
  <si>
    <t>Elk Mound Area</t>
  </si>
  <si>
    <t>Elkhart Lake-Glenbeulah</t>
  </si>
  <si>
    <t>Ellsworth Community</t>
  </si>
  <si>
    <t>Elmwood</t>
  </si>
  <si>
    <t>Erin</t>
  </si>
  <si>
    <t>Fall Creek</t>
  </si>
  <si>
    <t>Fall River</t>
  </si>
  <si>
    <t>Fennimore Community</t>
  </si>
  <si>
    <t>Flambeau</t>
  </si>
  <si>
    <t>Florence</t>
  </si>
  <si>
    <t>Fontana J8</t>
  </si>
  <si>
    <t>Frederic</t>
  </si>
  <si>
    <t>Friess Lake</t>
  </si>
  <si>
    <t>Galesville-Ettrick</t>
  </si>
  <si>
    <t>Gibraltar Area</t>
  </si>
  <si>
    <t>Gillett</t>
  </si>
  <si>
    <t>Gilman</t>
  </si>
  <si>
    <t>Gilmanton</t>
  </si>
  <si>
    <t>Glenwood City</t>
  </si>
  <si>
    <t>Goodman-Armstrong</t>
  </si>
  <si>
    <t>Granton Area</t>
  </si>
  <si>
    <t>Grantsburg</t>
  </si>
  <si>
    <t>Green Lake</t>
  </si>
  <si>
    <t>Gresham</t>
  </si>
  <si>
    <t>Hartford UHS</t>
  </si>
  <si>
    <t>Hayward Community</t>
  </si>
  <si>
    <t>Herman-Neosho-Rubicon</t>
  </si>
  <si>
    <t>Highland</t>
  </si>
  <si>
    <t>Hilbert</t>
  </si>
  <si>
    <t>Hillsboro</t>
  </si>
  <si>
    <t>Horicon</t>
  </si>
  <si>
    <t>Hurley</t>
  </si>
  <si>
    <t>Hustisford</t>
  </si>
  <si>
    <t>Independence</t>
  </si>
  <si>
    <t>Iola-Scandinavia</t>
  </si>
  <si>
    <t>Iowa-Grant</t>
  </si>
  <si>
    <t>Ithaca</t>
  </si>
  <si>
    <t>Juda</t>
  </si>
  <si>
    <t>Kewaskum</t>
  </si>
  <si>
    <t>Kewaunee</t>
  </si>
  <si>
    <t>Kickapoo Area</t>
  </si>
  <si>
    <t>Kiel Area</t>
  </si>
  <si>
    <t>Lac Du Flambeau #1</t>
  </si>
  <si>
    <t>Ladysmith</t>
  </si>
  <si>
    <t>Lake Geneva-Genoa UHS</t>
  </si>
  <si>
    <t>Lake Holcombe</t>
  </si>
  <si>
    <t>Lakeland UHS</t>
  </si>
  <si>
    <t>Lancaster Community</t>
  </si>
  <si>
    <t>Laona</t>
  </si>
  <si>
    <t>Lena</t>
  </si>
  <si>
    <t>Linn J4</t>
  </si>
  <si>
    <t>Linn J6</t>
  </si>
  <si>
    <t>Lomira</t>
  </si>
  <si>
    <t>Loyal</t>
  </si>
  <si>
    <t>Luck</t>
  </si>
  <si>
    <t>Luxemburg-Casco</t>
  </si>
  <si>
    <t>Manawa</t>
  </si>
  <si>
    <t>Maple</t>
  </si>
  <si>
    <t>Marathon City</t>
  </si>
  <si>
    <t>Marion</t>
  </si>
  <si>
    <t>Markesan</t>
  </si>
  <si>
    <t>Mauston</t>
  </si>
  <si>
    <t>Mayville</t>
  </si>
  <si>
    <t>Medford Area</t>
  </si>
  <si>
    <t>Mellen</t>
  </si>
  <si>
    <t>Melrose-Mindoro</t>
  </si>
  <si>
    <t>Menominee Indian</t>
  </si>
  <si>
    <t>Menomonie Area</t>
  </si>
  <si>
    <t>Mercer</t>
  </si>
  <si>
    <t>Merrill Area</t>
  </si>
  <si>
    <t>Mineral Point</t>
  </si>
  <si>
    <t>Minocqua J1</t>
  </si>
  <si>
    <t>Mishicot</t>
  </si>
  <si>
    <t>Mondovi</t>
  </si>
  <si>
    <t>Monroe</t>
  </si>
  <si>
    <t>Montello</t>
  </si>
  <si>
    <t>Monticello</t>
  </si>
  <si>
    <t>Mosinee</t>
  </si>
  <si>
    <t>Necedah Area</t>
  </si>
  <si>
    <t>Neillsville</t>
  </si>
  <si>
    <t>Nekoosa</t>
  </si>
  <si>
    <t>New Auburn</t>
  </si>
  <si>
    <t>New Glarus</t>
  </si>
  <si>
    <t>New Holstein</t>
  </si>
  <si>
    <t>New Lisbon</t>
  </si>
  <si>
    <t>New London</t>
  </si>
  <si>
    <t>Niagara</t>
  </si>
  <si>
    <t>North Cape</t>
  </si>
  <si>
    <t>North Crawford</t>
  </si>
  <si>
    <t>North Lakeland</t>
  </si>
  <si>
    <t>Northern Ozaukee</t>
  </si>
  <si>
    <t>Northland Pines</t>
  </si>
  <si>
    <t>Northwood</t>
  </si>
  <si>
    <t>Norwalk-Ontario-Wilton</t>
  </si>
  <si>
    <t>Norway J7</t>
  </si>
  <si>
    <t>Oakfield</t>
  </si>
  <si>
    <t>Oconto</t>
  </si>
  <si>
    <t>Oconto Falls</t>
  </si>
  <si>
    <t>Omro</t>
  </si>
  <si>
    <t>Osceola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</si>
  <si>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</si>
  <si>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</si>
  <si>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</si>
  <si>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</si>
  <si>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</si>
  <si>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</si>
  <si>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</si>
  <si>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</si>
  <si>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</si>
  <si>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Phelps</t>
  </si>
  <si>
    <t>Phillips</t>
  </si>
  <si>
    <t>Pittsville</t>
  </si>
  <si>
    <t>Platteville</t>
  </si>
  <si>
    <t>Plum City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</si>
  <si>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</si>
  <si>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</si>
  <si>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</si>
  <si>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</si>
  <si>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</si>
  <si>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</si>
  <si>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</si>
  <si>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Princeton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</si>
  <si>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</si>
  <si>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</si>
  <si>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</si>
  <si>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</si>
  <si>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</si>
  <si>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</si>
  <si>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</si>
  <si>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</si>
  <si>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</si>
  <si>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</si>
  <si>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Ripon Area</t>
  </si>
  <si>
    <t>River Ridge</t>
  </si>
  <si>
    <t>River Valley</t>
  </si>
  <si>
    <t>Riverdale</t>
  </si>
  <si>
    <t>Rosendale-Brandon</t>
  </si>
  <si>
    <t>Rosholt</t>
  </si>
  <si>
    <t>Royall</t>
  </si>
  <si>
    <t>Saint Croix Falls</t>
  </si>
  <si>
    <t>Sauk Prairie</t>
  </si>
  <si>
    <t>Seneca</t>
  </si>
  <si>
    <t>Sevastopol</t>
  </si>
  <si>
    <t>Seymour Community</t>
  </si>
  <si>
    <t>Sharon J11</t>
  </si>
  <si>
    <t>Shawano</t>
  </si>
  <si>
    <t>Shell Lake</t>
  </si>
  <si>
    <t>Shiocton</t>
  </si>
  <si>
    <t>Shullsburg</t>
  </si>
  <si>
    <t>Siren</t>
  </si>
  <si>
    <t>Solon Springs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</si>
  <si>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</si>
  <si>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</si>
  <si>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</si>
  <si>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</si>
  <si>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</si>
  <si>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</si>
  <si>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</si>
  <si>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</si>
  <si>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Stockbridge</t>
  </si>
  <si>
    <t>Stratford</t>
  </si>
  <si>
    <t>Superior</t>
  </si>
  <si>
    <t>Suring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</si>
  <si>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</si>
  <si>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</si>
  <si>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</si>
  <si>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</si>
  <si>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</si>
  <si>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</si>
  <si>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</si>
  <si>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</si>
  <si>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Union Grove UHS</t>
  </si>
  <si>
    <t>Unity</t>
  </si>
  <si>
    <t>Valders Area</t>
  </si>
  <si>
    <t>Viroqua Area</t>
  </si>
  <si>
    <t>Wabeno Area</t>
  </si>
  <si>
    <t>Washburn</t>
  </si>
  <si>
    <t>Washington</t>
  </si>
  <si>
    <t>Waterford UHS</t>
  </si>
  <si>
    <t>Waterloo</t>
  </si>
  <si>
    <t>Waupaca</t>
  </si>
  <si>
    <t>Waupun</t>
  </si>
  <si>
    <t>Wausaukee</t>
  </si>
  <si>
    <t>Wautoma Area</t>
  </si>
  <si>
    <t>Wauzeka-Steuben</t>
  </si>
  <si>
    <t>Webster</t>
  </si>
  <si>
    <t>Westby Area</t>
  </si>
  <si>
    <t>Westfield</t>
  </si>
  <si>
    <t>Weston</t>
  </si>
  <si>
    <t>Weyauwega-Fremont</t>
  </si>
  <si>
    <t>Wheatland J1</t>
  </si>
  <si>
    <t>White Lake</t>
  </si>
  <si>
    <t>Whitehall</t>
  </si>
  <si>
    <t>Whitewater</t>
  </si>
  <si>
    <t>Wild Rose</t>
  </si>
  <si>
    <t>Winneconne Community</t>
  </si>
  <si>
    <t>Winter</t>
  </si>
  <si>
    <t>Wisconsin Dells</t>
  </si>
  <si>
    <t>Wisconsin Heights</t>
  </si>
  <si>
    <t>Wittenberg-Birnamwood</t>
  </si>
  <si>
    <t>Wonewoc-Union Center</t>
  </si>
  <si>
    <t>Woodruff J1</t>
  </si>
  <si>
    <t>Yorkville J2</t>
  </si>
  <si>
    <t>FY18 TEACH Infra Award</t>
  </si>
  <si>
    <t>Lodi</t>
  </si>
  <si>
    <t>Greenwood</t>
  </si>
  <si>
    <t>FY18 TEACH Infrastructure  Award</t>
  </si>
  <si>
    <t>FY18 Max Eligible TEACH Award</t>
  </si>
  <si>
    <t>FY19 Max Eligible TEACH Award</t>
  </si>
  <si>
    <t>LOCATION</t>
  </si>
  <si>
    <t>LOCALE</t>
  </si>
  <si>
    <t>SERVICE AREA POPULATION</t>
  </si>
  <si>
    <t>CENTRAL LIBRARIES</t>
  </si>
  <si>
    <t>BRANCH LIBRARIES</t>
  </si>
  <si>
    <t>COUNTY</t>
  </si>
  <si>
    <t>Eligible Training $</t>
  </si>
  <si>
    <t>ADAMS COUNTY LIBRARY</t>
  </si>
  <si>
    <t>569 N CEDAR ST
ADAMS, WI 53910
(43.966279, -89.82161)</t>
  </si>
  <si>
    <t>ADAMS</t>
  </si>
  <si>
    <t>Adams</t>
  </si>
  <si>
    <t>ALBERTSON MEMORIAL LIBRARY</t>
  </si>
  <si>
    <t>200 N WATER ST
ALBANY, WI 53502
(42.708905, -89.438623)</t>
  </si>
  <si>
    <t>GREEN</t>
  </si>
  <si>
    <t>ALLEN-DIETZMAN PUBLIC LIBRARY</t>
  </si>
  <si>
    <t>220 W BARBER AVE
LIVINGSTON, WI 53554
(42.900967, -90.430107)</t>
  </si>
  <si>
    <t>GRANT</t>
  </si>
  <si>
    <t>Livingston</t>
  </si>
  <si>
    <t>ALMA PUBLIC LIBRARY</t>
  </si>
  <si>
    <t>312 N MAIN ST
ALMA, WI 54610
(44.3247, -91.917489)</t>
  </si>
  <si>
    <t>BUFFALO</t>
  </si>
  <si>
    <t>ANGIE WILLIAMS COX PUBLIC LIBRARY</t>
  </si>
  <si>
    <t>119 N MAIN ST
PARDEEVILLE, WI 53954
(43.53704, -89.300307)</t>
  </si>
  <si>
    <t>COLUMBIA</t>
  </si>
  <si>
    <t>Pardeeville</t>
  </si>
  <si>
    <t>ANTIGO PUBLIC LIBRARY</t>
  </si>
  <si>
    <t>617 CLERMONT ST
ANTIGO, WI 54409
(45.140778, -89.154182)</t>
  </si>
  <si>
    <t>LANGLADE</t>
  </si>
  <si>
    <t>ARGYLE PUBLIC LIBRARY</t>
  </si>
  <si>
    <t>401 E MILWAUKEE
ARGYLE, WI 53504
(42.701259, -89.865785)</t>
  </si>
  <si>
    <t>LAFAYETTE</t>
  </si>
  <si>
    <t>AUGUSTA MEMORIAL PUBLIC LIBRARY</t>
  </si>
  <si>
    <t>113 N STONE ST
AUGUSTA, WI 54722
(44.679889, -91.12002)</t>
  </si>
  <si>
    <t>EAU CLAIRE</t>
  </si>
  <si>
    <t>BAD RIVER PUBLIC TRIBAL LIBRARY</t>
  </si>
  <si>
    <t>72682 MAPLE ST
ODANAH, WI 54861
(46.678932, -90.720361)</t>
  </si>
  <si>
    <t>ASHLAND</t>
  </si>
  <si>
    <t>Odanah</t>
  </si>
  <si>
    <t>BALSAM LAKE PUBLIC LIBRARY</t>
  </si>
  <si>
    <t>404 MAIN ST BALSAM LAKE
WI 54810
(45.449881, -92.453023)</t>
  </si>
  <si>
    <t>POLK</t>
  </si>
  <si>
    <t>Balsam Lake</t>
  </si>
  <si>
    <t>BARNEVELD PUBLIC LIBRARY</t>
  </si>
  <si>
    <t>107 W ORBISON ST
BARNEVELD, WI 53507
(43.014594, -89.895968)</t>
  </si>
  <si>
    <t>IOWA</t>
  </si>
  <si>
    <t>BAYFIELD CARNEGIE PUBLIC LIBRARY</t>
  </si>
  <si>
    <t>37 N BROAD ST
BAYFIELD, WI 54814
(46.811999, -90.817181)</t>
  </si>
  <si>
    <t>BAYFIELD</t>
  </si>
  <si>
    <t>BEKKUM MEMORIAL PUBLIC LIBRARY</t>
  </si>
  <si>
    <t>206 N MAIN ST
WESTBY, WI 54667
(43.654847, -90.856461)</t>
  </si>
  <si>
    <t>VERNON</t>
  </si>
  <si>
    <t>Westby</t>
  </si>
  <si>
    <t>BELLEVILLE PUBLIC LIBRARY</t>
  </si>
  <si>
    <t>130 S VINE ST
BELLEVILLE, WI 53508
(42.858299, -89.533994)</t>
  </si>
  <si>
    <t>DANE</t>
  </si>
  <si>
    <t>BEN GUTHRIE--LAC DU FLAMBEAU PUBLIC LIBRARY</t>
  </si>
  <si>
    <t>622 PEACE PIPE RD
LAC DU FLAMBEAU, WI 54538
(45.969413, -89.893891)</t>
  </si>
  <si>
    <t>VILAS</t>
  </si>
  <si>
    <t>Lac du Flambeau</t>
  </si>
  <si>
    <t>BENTON PUBLIC LIBRARY</t>
  </si>
  <si>
    <t>48 W MAIN ST
BENTON, WI 53803
(42.570024, -90.382006)</t>
  </si>
  <si>
    <t>BLACK CREEK VILLAGE LIBRARY</t>
  </si>
  <si>
    <t>507 S MAPLE ST BLACK CREEK
WI 54106
(44.468891, -88.449807)</t>
  </si>
  <si>
    <t>OUTAGAMIE</t>
  </si>
  <si>
    <t>Black Creek</t>
  </si>
  <si>
    <t>BLAIR-PRESTON PUBLIC LIBRARY</t>
  </si>
  <si>
    <t>122 S URBERG AVE
BLAIR, WI 54616
(44.294353, -91.233276)</t>
  </si>
  <si>
    <t>TREMPEALEAU</t>
  </si>
  <si>
    <t>Blair</t>
  </si>
  <si>
    <t>BLANCHARDVILLE PUBLIC LIBRARY</t>
  </si>
  <si>
    <t>208 MASON ST
BLANCHARDVILLE, WI 53516
(42.810504, -89.861101)</t>
  </si>
  <si>
    <t>Blanchardville</t>
  </si>
  <si>
    <t>BLOOMINGTON PUBLIC LIBRARY</t>
  </si>
  <si>
    <t>453 CANAL ST
BLOOMINGTON, WI 53804
(42.883352, -90.925394)</t>
  </si>
  <si>
    <t>Bloomington</t>
  </si>
  <si>
    <t>BOULDER JUNCTION PUBLIC LIBRARY</t>
  </si>
  <si>
    <t>5392 PARK ST BOULDER JUNCTION
WI 54512
(46.106935, -89.642538)</t>
  </si>
  <si>
    <t>Boulder Junction</t>
  </si>
  <si>
    <t>BOYCEVILLE PUBLIC LIBRARY</t>
  </si>
  <si>
    <t>903 MAIN ST
BOYCEVILLE, WI 54725
(45.044568, -92.039357)</t>
  </si>
  <si>
    <t>DUNN</t>
  </si>
  <si>
    <t>Boyceville</t>
  </si>
  <si>
    <t>BRANDON PUBLIC LIBRARY</t>
  </si>
  <si>
    <t>117 E MAIN ST
BRANDON, WI 53919
(43.735026, -88.782271)</t>
  </si>
  <si>
    <t>FOND DU LAC</t>
  </si>
  <si>
    <t>Brandon</t>
  </si>
  <si>
    <t>BRICKL MEMORIAL LIBRARY</t>
  </si>
  <si>
    <t>500 EAST AVE
DICKEYVILLE, WI 53808
(42.629723, -90.587092)</t>
  </si>
  <si>
    <t>Dickeyville</t>
  </si>
  <si>
    <t>BRIGHAM MEMORIAL LIBRARY</t>
  </si>
  <si>
    <t>131 PLAIN ST
SHARON, WI 53585
(42.503033, -88.730211)</t>
  </si>
  <si>
    <t>WALWORTH</t>
  </si>
  <si>
    <t>Sharon</t>
  </si>
  <si>
    <t>BROWNSVILLE PUBLIC LIBRARY</t>
  </si>
  <si>
    <t>379 MAIN ST
BROWNSVILLE, WI 53006
(43.616352, -88.485782)</t>
  </si>
  <si>
    <t>DODGE</t>
  </si>
  <si>
    <t>Brownsville</t>
  </si>
  <si>
    <t>BRUCE AREA LIBRARY</t>
  </si>
  <si>
    <t>102 W RIVER AVE
BRUCE, WI 54819
(45.456318, -91.276586)</t>
  </si>
  <si>
    <t>RUSK</t>
  </si>
  <si>
    <t>CADOTT COMMUNITY LIBRARY</t>
  </si>
  <si>
    <t>331 N MAIN ST
CADOTT, WI 54727
(44.948609, -91.15068)</t>
  </si>
  <si>
    <t>CHIPPEWA</t>
  </si>
  <si>
    <t>Cadott</t>
  </si>
  <si>
    <t>CAESTECKER PUBLIC LIBRARY</t>
  </si>
  <si>
    <t>518 HILL ST GREEN LAKE
WI 54941
(43.845207, -88.958841)</t>
  </si>
  <si>
    <t>GREEN LAKE</t>
  </si>
  <si>
    <t>CAMERON PUBLIC LIBRARY</t>
  </si>
  <si>
    <t>506 MAIN ST
CAMERON, WI 54822
(45.408561, -91.740824)</t>
  </si>
  <si>
    <t>BARRON</t>
  </si>
  <si>
    <t>CAMPBELLSPORT PUBLIC LIBRARY</t>
  </si>
  <si>
    <t>220 N HELENA
CAMPBELLSPORT, WI 53010
(43.595781, -88.276353)</t>
  </si>
  <si>
    <t>CASHTON MEMORIAL LIBRARY</t>
  </si>
  <si>
    <t>720 BROADWAY ST
CASHTON, WI 54619
(43.744336, -90.77963)</t>
  </si>
  <si>
    <t>MONROE</t>
  </si>
  <si>
    <t>CEDAR GROVE PUBLIC LIBRARY</t>
  </si>
  <si>
    <t>131 VAN ALTENA AVE CEDAR GROVE
WI 53013
(43.571175, -87.823818)</t>
  </si>
  <si>
    <t>SHEBOYGAN</t>
  </si>
  <si>
    <t>Cedar Grove</t>
  </si>
  <si>
    <t>CENTURIA PUBLIC LIBRARY</t>
  </si>
  <si>
    <t>409 4TH ST
CENTURIA, WI 54824
(45.451152, -92.554561)</t>
  </si>
  <si>
    <t>Centuria</t>
  </si>
  <si>
    <t>CLARELLA HACKETT JOHNSON PUBLIC LIBRARY</t>
  </si>
  <si>
    <t>E9311 COUNTY RD I SAND CREEK
WI 54765
(45.170136, -91.686231)</t>
  </si>
  <si>
    <t>Sand Creek</t>
  </si>
  <si>
    <t>CLEAR LAKE PUBLIC LIBRARY</t>
  </si>
  <si>
    <t>350 FOURTH AVE CLEAR LAKE
WI 54005
(45.250205, -92.270314)</t>
  </si>
  <si>
    <t>CLINTON PUBLIC LIBRARY</t>
  </si>
  <si>
    <t>214 MILL ST
CLINTON, WI 53525
(42.55411, -88.861459)</t>
  </si>
  <si>
    <t>ROCK</t>
  </si>
  <si>
    <t>Clinton</t>
  </si>
  <si>
    <t>COBB PUBLIC LIBRARY</t>
  </si>
  <si>
    <t>109 S MIFFLIN ST
COBB, WI 53526
(42.967229, -90.32989)</t>
  </si>
  <si>
    <t>Cobb</t>
  </si>
  <si>
    <t>COLFAX PUBLIC LIBRARY</t>
  </si>
  <si>
    <t>613 MAIN ST
COLFAX, WI 54730
(44.999334, -91.727382)</t>
  </si>
  <si>
    <t>COLOMA PUBLIC LIBRARY</t>
  </si>
  <si>
    <t>155 S FRONT ST
COLOMA, WI 54930
(44.031458, -89.522135)</t>
  </si>
  <si>
    <t>WAUSHARA</t>
  </si>
  <si>
    <t>Coloma</t>
  </si>
  <si>
    <t>CORNELL PUBLIC LIBRARY</t>
  </si>
  <si>
    <t>117 N THIRD ST
CORNELL, WI 54732
(45.168099, -91.148972)</t>
  </si>
  <si>
    <t>CRANDON PUBLIC LIBRARY</t>
  </si>
  <si>
    <t>110 W POLK ST
CRANDON, WI 54520
(45.567449, -88.903447)</t>
  </si>
  <si>
    <t>FOREST</t>
  </si>
  <si>
    <t>CUBA CITY PUBLIC LIBRARY</t>
  </si>
  <si>
    <t>108 N MAIN ST
CUBA CITY, WI 53807
(42.606569, -90.43076)</t>
  </si>
  <si>
    <t>DE SOTO PUBLIC LIBRARY</t>
  </si>
  <si>
    <t>111 S HOUGHTON ST
DE SOTO, WI 54624
(43.423235, -91.198229)</t>
  </si>
  <si>
    <t>De Soto</t>
  </si>
  <si>
    <t>DEER PARK PUBLIC LIBRARY</t>
  </si>
  <si>
    <t>112 FRONT ST W DEER PARK
WI 54007
(45.187996, -92.38574)</t>
  </si>
  <si>
    <t>ST. CROIX</t>
  </si>
  <si>
    <t>Deer Park</t>
  </si>
  <si>
    <t>DEERFIELD PUBLIC LIBRARY</t>
  </si>
  <si>
    <t>12 W NELSON ST
DEERFIELD, WI 53531
(43.054269, -89.075675)</t>
  </si>
  <si>
    <t>Deerfield</t>
  </si>
  <si>
    <t>DORCHESTER PUBLIC LIBRARY</t>
  </si>
  <si>
    <t>155 N SECOND ST
DORCHESTER, WI 54425
(45.004349, -90.332444)</t>
  </si>
  <si>
    <t>CLARK</t>
  </si>
  <si>
    <t>Dorchester</t>
  </si>
  <si>
    <t>DRUMMOND PUBLIC LIBRARY</t>
  </si>
  <si>
    <t>14990 SUPERIOR ST
DRUMMOND, WI 54832
(46.336818, -91.258682)</t>
  </si>
  <si>
    <t>DURAND COMMUNITY LIBRARY</t>
  </si>
  <si>
    <t>604 7TH AVE E
DURAND, WI 54736
(44.63053, -91.958297)</t>
  </si>
  <si>
    <t>PEPIN</t>
  </si>
  <si>
    <t>DWIGHT T. PARKER PUBLIC LIBRARY</t>
  </si>
  <si>
    <t>925 LINCOLN AVE
FENNIMORE, WI 53809
(42.983335, -90.655532)</t>
  </si>
  <si>
    <t>Fennimore</t>
  </si>
  <si>
    <t>ECKSTEIN MEMORIAL LIBRARY</t>
  </si>
  <si>
    <t>1034 E DEWEY ST
CASSVILLE, WI 53806
(42.708393, -90.976279)</t>
  </si>
  <si>
    <t>EDITH EVANS COMMUNITY LIBRARY</t>
  </si>
  <si>
    <t>5216 FOREST AVE
LAONA, WI 54541
(45.561326, -88.669315)</t>
  </si>
  <si>
    <t>EDWARD U. DEMMER MEMORIAL LIBRARY</t>
  </si>
  <si>
    <t>6961 W SCHOOL ST THREE LAKES
WI 54562
(45.796323, -89.168743)</t>
  </si>
  <si>
    <t>ONEIDA</t>
  </si>
  <si>
    <t>ELEANOR ELLIS PUBLIC LIBRARY</t>
  </si>
  <si>
    <t>4495 TOWN HALL RD
PHELPS, WI 54554
(46.065262, -89.083921)</t>
  </si>
  <si>
    <t>ELKHART LAKE PUBLIC LIBRARY</t>
  </si>
  <si>
    <t>40 PINE ST ELKHART LAKE
WI 53020
(43.834352, -88.017401)</t>
  </si>
  <si>
    <t>Elkhart Lake</t>
  </si>
  <si>
    <t>ELMWOOD PUBLIC LIBRARY</t>
  </si>
  <si>
    <t>111 N MAIN ST
ELMWOOD, WI 54740
(44.779782, -92.15151)</t>
  </si>
  <si>
    <t>PIERCE</t>
  </si>
  <si>
    <t>ELROY PUBLIC LIBRARY</t>
  </si>
  <si>
    <t>501 SECOND MAIN ST
ELROY, WI 53929
(43.742512, -90.27201)</t>
  </si>
  <si>
    <t>JUNEAU</t>
  </si>
  <si>
    <t>Elroy</t>
  </si>
  <si>
    <t>ENDEAVOR PUBLIC LIBRARY</t>
  </si>
  <si>
    <t>400 CHURCH ST
ENDEAVOR, WI 53930
(43.710372, -89.465714)</t>
  </si>
  <si>
    <t>MARQUETTE</t>
  </si>
  <si>
    <t>Endeavor</t>
  </si>
  <si>
    <t>ETHEL EVERHARD MEMORIAL LIBRARY</t>
  </si>
  <si>
    <t>117 E 3RD ST
WESTFIELD, WI 53964
(43.884603, -89.492985)</t>
  </si>
  <si>
    <t>ETTRICK PUBLIC LIBRARY</t>
  </si>
  <si>
    <t>15570 SCHOOL ST
ETTRICK, WI 54627
(44.167314, -91.264362)</t>
  </si>
  <si>
    <t>Ettrick</t>
  </si>
  <si>
    <t>EVELYN GOLDBERG BRIGGS MEMORIAL LIBRARY</t>
  </si>
  <si>
    <t>68235 S MAIN ST IRON RIVER
WI 54847
(46.563738, -91.416945)</t>
  </si>
  <si>
    <t>Iron River</t>
  </si>
  <si>
    <t>FAIRCHILD PUBLIC LIBRARY</t>
  </si>
  <si>
    <t>208 HURON ST
FAIRCHILD, WI 54741
(44.600305, -90.965248)</t>
  </si>
  <si>
    <t>Fairchild</t>
  </si>
  <si>
    <t>FALL CREEK PUBLIC LIBRARY</t>
  </si>
  <si>
    <t>122 E LINCOLN AVE FALL CREEK
WI 54742
(44.763512, -91.275221)</t>
  </si>
  <si>
    <t>FLORENCE COUNTY LIBRARY</t>
  </si>
  <si>
    <t>400 OLIVE AVE
FLORENCE, WI 54121
(45.924217, -88.248492)</t>
  </si>
  <si>
    <t>FLORENCE</t>
  </si>
  <si>
    <t>FONTANA PUBLIC LIBRARY</t>
  </si>
  <si>
    <t>166 2ND AVE
FONTANA, WI 53125
(42.550717, -88.578241)</t>
  </si>
  <si>
    <t>Fontana</t>
  </si>
  <si>
    <t>FOREST LODGE LIBRARY</t>
  </si>
  <si>
    <t>13450 COUNTY HWY
M CABLE, WI 54821
(46.207697, -91.291905)</t>
  </si>
  <si>
    <t>Cable</t>
  </si>
  <si>
    <t>FOX LAKE PUBLIC LIBRARY</t>
  </si>
  <si>
    <t>117 W STATE ST FOX LAKE
WI 53933
(43.566037, -88.907452)</t>
  </si>
  <si>
    <t>Fox Lake</t>
  </si>
  <si>
    <t>FRANK B. KOLLER MEMORIAL LIBRARY</t>
  </si>
  <si>
    <t>51 S MANITOWISH
WATERS, WI 54545
(46.115777, -89.83837)</t>
  </si>
  <si>
    <t>Waters</t>
  </si>
  <si>
    <t>FREDERIC PUBLIC LIBRARY</t>
  </si>
  <si>
    <t>127 OAK ST W
FREDERIC, WI 54837
(45.659252, -92.467262)</t>
  </si>
  <si>
    <t>GALESVILLE PUBLIC LIBRARY</t>
  </si>
  <si>
    <t>16787 S MAIN ST
GALESVILLE, WI 54630
(44.081868, -91.34906)</t>
  </si>
  <si>
    <t>Galesville</t>
  </si>
  <si>
    <t>GAYS MILLS PUBLIC LIBRARY</t>
  </si>
  <si>
    <t>16381 STATE HWY 131
GAYS MILLS, WI 54631
(43.330058, -90.838323)</t>
  </si>
  <si>
    <t>CRAWFORD</t>
  </si>
  <si>
    <t>Gays Mills</t>
  </si>
  <si>
    <t>GILLETT PUBLIC LIBRARY</t>
  </si>
  <si>
    <t>200 E MAIN ST
GILLETT, WI 54124
(44.890562, -88.304638)</t>
  </si>
  <si>
    <t>OCONTO</t>
  </si>
  <si>
    <t>GLENWOOD CITY PUBLIC LIBRARY</t>
  </si>
  <si>
    <t>127 PINE ST
GLENWOOD CITY, WI 54013
(45.057718, -92.171925)</t>
  </si>
  <si>
    <t>GRANTON COMMUNITY LIBRARY</t>
  </si>
  <si>
    <t>217 N MAIN ST
GRANTON, WI 54436
(44.590979, -90.461514)</t>
  </si>
  <si>
    <t>Granton</t>
  </si>
  <si>
    <t>GRANTSBURG PUBLIC LIBRARY</t>
  </si>
  <si>
    <t>415 S ROBERT ST
GRANTSBURG, WI 54840
(45.776491, -92.679181)</t>
  </si>
  <si>
    <t>BURNETT</t>
  </si>
  <si>
    <t>GREENWOOD PUBLIC LIBRARY</t>
  </si>
  <si>
    <t>102 N MAIN ST
GREENWOOD, WI 54437
(44.767085, -90.59813)</t>
  </si>
  <si>
    <t>HANCOCK PUBLIC LIBRARY</t>
  </si>
  <si>
    <t>114 S MAIN ST
HANCOCK, WI 54943
(44.13339, -89.523279)</t>
  </si>
  <si>
    <t>Hancock</t>
  </si>
  <si>
    <t>HAUGE MEMORIAL LIBRARY</t>
  </si>
  <si>
    <t>50655 CHARLES ST
OSSEO, WI 54758
(44.57805, -91.223011)</t>
  </si>
  <si>
    <t>Osseo</t>
  </si>
  <si>
    <t>HAWKINS AREA LIBRARY</t>
  </si>
  <si>
    <t>709 MAIN ST
HAWKINS, WI 54530
(45.512482, -90.714654)</t>
  </si>
  <si>
    <t>Hawkins</t>
  </si>
  <si>
    <t>HAZEL GREEN PUBLIC LIBRARY</t>
  </si>
  <si>
    <t>1610 FAIRPLAY HAZEL GREEN
WI 53811
(42.532762, -90.435715)</t>
  </si>
  <si>
    <t>Hazel Green</t>
  </si>
  <si>
    <t>HAZEL MACKIN COMMUNITY LIBRARY</t>
  </si>
  <si>
    <t>311 W WARREN ST
ROBERTS, WI 54023
(44.982667, -92.557722)</t>
  </si>
  <si>
    <t>Roberts</t>
  </si>
  <si>
    <t>HILLSBORO PUBLIC LIBRARY</t>
  </si>
  <si>
    <t>819 HIGH AVE
HILLSBORO, WI 54634
(43.652482, -90.341191)</t>
  </si>
  <si>
    <t>HORTONVILLE PUBLIC LIBRARY</t>
  </si>
  <si>
    <t>531 N NASH ST
HORTONVILLE, WI 54944
(44.341361, -88.632531)</t>
  </si>
  <si>
    <t>Hortonville</t>
  </si>
  <si>
    <t>HUSTISFORD COMMUNITY LIBRARY</t>
  </si>
  <si>
    <t>609 W JUNEAU ST
HUSTISFORD, WI 53034
(43.346187, -88.609666)</t>
  </si>
  <si>
    <t>HUTCHINSON MEMORIAL LIBRARY</t>
  </si>
  <si>
    <t>228 N HIGH ST
RANDOLPH, WI 53956
(43.53969, -89.006934)</t>
  </si>
  <si>
    <t>INDEPENDENCE PUBLIC LIBRARY</t>
  </si>
  <si>
    <t>23688 ADAMS ST
INDEPENDENCE, WI 54747
(44.3574, -91.421813)</t>
  </si>
  <si>
    <t>IOLA VILLAGE LIBRARY</t>
  </si>
  <si>
    <t>180 S MAIN ST
IOLA, WI 54945
(44.50633, -89.131)</t>
  </si>
  <si>
    <t>WAUPACA</t>
  </si>
  <si>
    <t>Iola</t>
  </si>
  <si>
    <t>IRON RIDGE PUBLIC LIBRARY</t>
  </si>
  <si>
    <t>205 PARK ST IRON RIDGE
WI 53035
(43.402257, -88.533482)</t>
  </si>
  <si>
    <t>Iron Ridge</t>
  </si>
  <si>
    <t>JANE MORGAN MEMORIAL LIBRARY</t>
  </si>
  <si>
    <t>109 W EDGEWATER ST
CAMBRIA, WI 53923
(43.543227, -89.108632)</t>
  </si>
  <si>
    <t>Cambria</t>
  </si>
  <si>
    <t>JEAN M. THOMSEN MEMORIAL LIBRARY</t>
  </si>
  <si>
    <t>105 N GERSHWIN ST
STETSONVILLE, WI 54480
(45.077331, -90.31192)</t>
  </si>
  <si>
    <t>TAYLOR</t>
  </si>
  <si>
    <t>Stetsonville</t>
  </si>
  <si>
    <t>JOHN TURGESON PUBLIC LIBRARY</t>
  </si>
  <si>
    <t>220 S MOUND AVE
BELMONT, WI 53510
(42.73679, -90.333974)</t>
  </si>
  <si>
    <t>Belmont</t>
  </si>
  <si>
    <t>JOHNSON PUBLIC LIBRARY</t>
  </si>
  <si>
    <t>131 E CATHERINE ST
DARLINGTON, WI 53530
(42.681892, -90.116732)</t>
  </si>
  <si>
    <t>Darlington</t>
  </si>
  <si>
    <t>KARL JUNGINGER MEMORIAL LIBRARY</t>
  </si>
  <si>
    <t>625 N MONROE ST
WATERLOO, WI 53594
(43.190004, -88.99049)</t>
  </si>
  <si>
    <t>JEFFERSON</t>
  </si>
  <si>
    <t>KENDALL PUBLIC LIBRARY</t>
  </si>
  <si>
    <t>110 E SOUTH RAILROAD ST
KENDALL, WI 54638
(43.792442, -90.368352)</t>
  </si>
  <si>
    <t>Kendall</t>
  </si>
  <si>
    <t>KNUTSON MEMORIAL LIBRARY</t>
  </si>
  <si>
    <t>500 CENTRAL AVE COON VALLEY
WI 54623
(43.702352, -91.013202)</t>
  </si>
  <si>
    <t>Coon Valley</t>
  </si>
  <si>
    <t>KRAEMER LIBRARY &amp; COMMUNITY CENTER</t>
  </si>
  <si>
    <t>910 MAIN ST PLAIN
WI 53577
(43.278847, -90.043381)</t>
  </si>
  <si>
    <t>SAUK</t>
  </si>
  <si>
    <t>Plain</t>
  </si>
  <si>
    <t>LA VALLE PUBLIC LIBRARY</t>
  </si>
  <si>
    <t>101 W MAIN ST LA
VALLE, WI 53941
(43.582252, -90.130226)</t>
  </si>
  <si>
    <t>La Valle</t>
  </si>
  <si>
    <t>LAC COURTE OREILLES OJIBWA COLLEGE COMMUNITY LIBRARY</t>
  </si>
  <si>
    <t>13466 W TREPANIA RD
HAYWARD, WI 54843
(45.941807, -91.365472)</t>
  </si>
  <si>
    <t>SAWYER</t>
  </si>
  <si>
    <t>Hayward</t>
  </si>
  <si>
    <t>LAKES COUNTRY PUBLIC LIBRARY</t>
  </si>
  <si>
    <t>15235 HWY
LAKEWOOD, WI 54138
(45.298774, -88.518306)</t>
  </si>
  <si>
    <t>Lakewood</t>
  </si>
  <si>
    <t>LAKEVIEW COMMUNITY LIBRARY</t>
  </si>
  <si>
    <t>112 BUTLER ST RANDOM LAKE
WI 53075
(43.550529, -87.960953)</t>
  </si>
  <si>
    <t>LAND O LAKES PUBLIC LIBRARY</t>
  </si>
  <si>
    <t>4242 CO HWY B LAND O' LAKES
WI 54540
(46.162045, -89.21753)</t>
  </si>
  <si>
    <t>Land O'Lakes</t>
  </si>
  <si>
    <t>LARSEN FAMILY PUBLIC LIBRARY</t>
  </si>
  <si>
    <t>7401 W MAIN ST
WEBSTER, WI 54893
(45.877355, -92.365437)</t>
  </si>
  <si>
    <t>LAWTON MEMORIAL LIBRARY</t>
  </si>
  <si>
    <t>118 N BIRD ST
LA FARGE, WI 54639
(43.574521, -90.637514)</t>
  </si>
  <si>
    <t>La Farge</t>
  </si>
  <si>
    <t>LEGION MEMORIAL LIBRARY</t>
  </si>
  <si>
    <t>106 IRON ST
MELLEN, WI 54546
(46.327201, -90.658912)</t>
  </si>
  <si>
    <t>LENA PUBLIC LIBRARY</t>
  </si>
  <si>
    <t>200 E MAIN ST
LENA, WI 54139
(44.951037, -88.045101)</t>
  </si>
  <si>
    <t>LEON-SAXEVILLE TOWNSHIP LIBRARY</t>
  </si>
  <si>
    <t>N4715 COUNTY RD E PINE RIVER
WI 54965
(44.149279, -89.07713)</t>
  </si>
  <si>
    <t>Pine River</t>
  </si>
  <si>
    <t>LESTER PUBLIC LIBRARY OF ARPIN</t>
  </si>
  <si>
    <t>8091 COUNTY RD E
ARPIN, WI 54410
(44.540207, -90.04524)</t>
  </si>
  <si>
    <t>WOOD</t>
  </si>
  <si>
    <t>Arpin</t>
  </si>
  <si>
    <t>LESTER PUBLIC LIBRARY OF ROME</t>
  </si>
  <si>
    <t>1157 ROME CENTER DR
NEKOOSA, WI 54457
(44.200322, -89.810229)</t>
  </si>
  <si>
    <t>LESTER PUBLIC LIBRARY OF VESPER</t>
  </si>
  <si>
    <t>6550 VIRGINIA ST
VESPER, WI 54489
(44.483525, -89.969318)</t>
  </si>
  <si>
    <t>Vesper</t>
  </si>
  <si>
    <t>LETTIE W. JENSEN PUBLIC LIBRARY</t>
  </si>
  <si>
    <t>278 N MAIN ST
AMHERST, WI 54406
(44.453332, -89.284503)</t>
  </si>
  <si>
    <t>PORTAGE</t>
  </si>
  <si>
    <t>Amherst</t>
  </si>
  <si>
    <t>LOMIRA QUADGRAPHICS COMMUNITY LIBRARY</t>
  </si>
  <si>
    <t>427 S WATER ST
LOMIRA, WI 53048
(43.585952, -88.440172)</t>
  </si>
  <si>
    <t>LONE ROCK COMMUNITY LIBRARY</t>
  </si>
  <si>
    <t>234 N BROADWAY
LONE ROCK, WI 53556
(43.185244, -90.197509)</t>
  </si>
  <si>
    <t>RICHLAND</t>
  </si>
  <si>
    <t>Lone Rock</t>
  </si>
  <si>
    <t>LOWELL PUBLIC LIBRARY</t>
  </si>
  <si>
    <t>105 N RIVER ST
LOWELL, WI 53557
(43.339915, -88.820412)</t>
  </si>
  <si>
    <t>Lowell</t>
  </si>
  <si>
    <t>LOYAL PUBLIC LIBRARY</t>
  </si>
  <si>
    <t>214 N MAIN ST
LOYAL, WI 54446
(44.737012, -90.495968)</t>
  </si>
  <si>
    <t>LUCK PUBLIC LIBRARY</t>
  </si>
  <si>
    <t>301 S MAIN ST
LUCK, WI 54853
(45.573609, -92.482441)</t>
  </si>
  <si>
    <t>MADELINE ISLAND PUBLIC LIBRARY</t>
  </si>
  <si>
    <t>1 LIBRARY ST LA
POINTE, WI 54850
(46.781819, -90.786415)</t>
  </si>
  <si>
    <t>La Pointe</t>
  </si>
  <si>
    <t>MARION PUBLIC LIBRARY</t>
  </si>
  <si>
    <t>120 N MAIN ST
MARION, WI 54950
(44.671357, -88.889208)</t>
  </si>
  <si>
    <t>MARKESAN PUBLIC LIBRARY</t>
  </si>
  <si>
    <t>75 N BRIDGE ST
MARKESAN, WI 53946
(43.707979, -88.987609)</t>
  </si>
  <si>
    <t>MCCOY PUBLIC LIBRARY</t>
  </si>
  <si>
    <t>190 N JUDGEMENT ST
SHULLSBURG, WI 53586
(42.572249, -90.231034)</t>
  </si>
  <si>
    <t>MERCER PUBLIC LIBRARY</t>
  </si>
  <si>
    <t>2648 W MARGARET ST
MERCER, WI 54547
(46.168874, -90.063753)</t>
  </si>
  <si>
    <t>IRON</t>
  </si>
  <si>
    <t>MILL POND PUBLIC LIBRARY</t>
  </si>
  <si>
    <t>140 N SOUTH ST
KINGSTON, WI 53939
(43.694628, -89.127789)</t>
  </si>
  <si>
    <t>Kingston</t>
  </si>
  <si>
    <t>MILLTOWN PUBLIC LIBRARY</t>
  </si>
  <si>
    <t>61 W MAIN ST
MILLTOWN, WI 54858
(45.526688, -92.505855)</t>
  </si>
  <si>
    <t>Milltown</t>
  </si>
  <si>
    <t>MINERAL POINT PUBLIC LIBRARY</t>
  </si>
  <si>
    <t>137 HIGH ST
MINERAL POINT, WI 53565
(42.859836, -90.178881)</t>
  </si>
  <si>
    <t>MINOCQUA PUBLIC LIBRARY</t>
  </si>
  <si>
    <t>415 MENOMINEE ST
STE B MINOCQUA, WI 54548
(45.870323, -89.70639)</t>
  </si>
  <si>
    <t>Minocqua</t>
  </si>
  <si>
    <t>MONDOVI PUBLIC LIBRARY</t>
  </si>
  <si>
    <t>146 W HUDSON ST
MONDOVI, WI 54755
(44.566744, -91.671254)</t>
  </si>
  <si>
    <t>MONTELLO PUBLIC LIBRARY</t>
  </si>
  <si>
    <t>128 LAKE CT
MONTELLO, WI 53949
(43.792247, -89.331149)</t>
  </si>
  <si>
    <t>MONTFORT PUBLIC LIBRARY</t>
  </si>
  <si>
    <t>102 E PARK ST
MONTFORT, WI 53569
(42.971767, -90.433346)</t>
  </si>
  <si>
    <t>Montfort</t>
  </si>
  <si>
    <t>MONTICELLO PUBLIC LIBRARY</t>
  </si>
  <si>
    <t>512 E LAKE AVE
MONTICELLO, WI 53570
(42.745557, -89.589181)</t>
  </si>
  <si>
    <t>MUSCODA PUBLIC LIBRARY</t>
  </si>
  <si>
    <t>206 N WISCONSIN AVE
MUSCODA, WI 53573
(43.186675, -90.443044)</t>
  </si>
  <si>
    <t>Muscoda</t>
  </si>
  <si>
    <t>NECEDAH COMMUNITY-SIEGLER MEMORIAL LIBRARY</t>
  </si>
  <si>
    <t>217 OAK GROVE DR
NECEDAH, WI 54646
(44.023409, -90.079342)</t>
  </si>
  <si>
    <t>Necedah</t>
  </si>
  <si>
    <t>NEILLSVILLE PUBLIC LIBRARY</t>
  </si>
  <si>
    <t>409 HEWETT ST
NEILLSVILLE, WI 54456
(44.55914, -90.596276)</t>
  </si>
  <si>
    <t>NESHKORO PUBLIC LIBRARY</t>
  </si>
  <si>
    <t>132 S MAIN ST
NESHKORO, WI 54960
(43.963197, -89.218609)</t>
  </si>
  <si>
    <t>Neshkoro</t>
  </si>
  <si>
    <t>NEUSCHAFER COMMUNITY LIBRARY</t>
  </si>
  <si>
    <t>317 WOLF RIVER DR
FREMONT, WI 54940
(44.261504, -88.867184)</t>
  </si>
  <si>
    <t>Fremont</t>
  </si>
  <si>
    <t>NEW GLARUS PUBLIC LIBRARY</t>
  </si>
  <si>
    <t>319 2ND ST
NEW GLARUS, WI 53574
(42.816518, -89.635169)</t>
  </si>
  <si>
    <t>NEW LISBON MEMORIAL LIBRARY</t>
  </si>
  <si>
    <t>115 W PARK ST
NEW LISBON, WI 53950
(43.877318, -90.166631)</t>
  </si>
  <si>
    <t>NORTH FREEDOM PUBLIC LIBRARY</t>
  </si>
  <si>
    <t>105 N MAPLE ST NORTH
FREEDOM, WI 53951
(43.460839, -89.866759)</t>
  </si>
  <si>
    <t>Freedom</t>
  </si>
  <si>
    <t>NORWALK PUBLIC LIBRARY</t>
  </si>
  <si>
    <t>101 RAILROAD ST
NORWALK, WI 54648
(43.832869, -90.62216)</t>
  </si>
  <si>
    <t>Norwalk</t>
  </si>
  <si>
    <t>OAKFIELD PUBLIC LIBRARY</t>
  </si>
  <si>
    <t>130 N MAIN ST
OAKFIELD, WI 53065
(43.68411, -88.547529)</t>
  </si>
  <si>
    <t>OGEMA PUBLIC LIBRARY</t>
  </si>
  <si>
    <t>W5005 STATE RD
OGEMA, WI 54459
(45.444111, -90.294303)</t>
  </si>
  <si>
    <t>PRICE</t>
  </si>
  <si>
    <t>Ogema</t>
  </si>
  <si>
    <t>ONEIDA COMMUNITY LIBRARY</t>
  </si>
  <si>
    <t>201 ELM ST
ONEIDA, WI 54155
(44.497952, -88.183582)</t>
  </si>
  <si>
    <t>BROWN</t>
  </si>
  <si>
    <t>Oneida</t>
  </si>
  <si>
    <t>ONTARIO PUBLIC LIBRARY</t>
  </si>
  <si>
    <t>313 MAIN ST
ONTARIO, WI 54651
(43.724062, -90.59134)</t>
  </si>
  <si>
    <t>Ontario</t>
  </si>
  <si>
    <t>ORFORDVILLE PUBLIC LIBRARY</t>
  </si>
  <si>
    <t>519 E BELOIT ST
ORFORDVILLE, WI 53576
(42.624675, -89.249318)</t>
  </si>
  <si>
    <t>Orfordville</t>
  </si>
  <si>
    <t>OWEN PUBLIC LIBRARY</t>
  </si>
  <si>
    <t>414 CENTRAL AVE
OWEN, WI 54460
(44.950408, -90.564456)</t>
  </si>
  <si>
    <t>Owen</t>
  </si>
  <si>
    <t>OXFORD PUBLIC LIBRARY</t>
  </si>
  <si>
    <t>129 S FRANKLIN AVE
OXFORD, WI 53952
(43.781249, -89.572673)</t>
  </si>
  <si>
    <t>Oxford</t>
  </si>
  <si>
    <t>PACKWAUKEE PUBLIC LIBRARY</t>
  </si>
  <si>
    <t>N3511 STATE ST
PACKWAUKEE, WI 53953
(43.765006, -89.457733)</t>
  </si>
  <si>
    <t>Packwaukee</t>
  </si>
  <si>
    <t>PARK FALLS PUBLIC LIBRARY</t>
  </si>
  <si>
    <t>121 N FOURTH AVE PARK FALLS
WI 54552
(45.935425, -90.4518)</t>
  </si>
  <si>
    <t>Park Falls</t>
  </si>
  <si>
    <t>PATTERSON MEMORIAL LIBRARY</t>
  </si>
  <si>
    <t>500 DIVISION ST
WILD ROSE, WI 54984
(44.177908, -89.2472)</t>
  </si>
  <si>
    <t>PEPIN PUBLIC LIBRARY</t>
  </si>
  <si>
    <t>510 2ND ST
PEPIN, WI 54759
(44.440106, -92.148292)</t>
  </si>
  <si>
    <t>Pepin</t>
  </si>
  <si>
    <t>PHILLIPS PUBLIC LIBRARY</t>
  </si>
  <si>
    <t>286 CHERRY ST
PHILLIPS, WI 54555
(45.689224, -90.399807)</t>
  </si>
  <si>
    <t>PITTSVILLE COMMUNITY LIBRARY</t>
  </si>
  <si>
    <t>5291 THIRD AVE
PITTSVILLE, WI 54466
(44.43862, -90.12639)</t>
  </si>
  <si>
    <t>PLAINFIELD PUBLIC LIBRARY</t>
  </si>
  <si>
    <t>126 S MAIN ST
PLAINFIELD, WI 54966
(44.212999, -89.492363)</t>
  </si>
  <si>
    <t>Plainfield</t>
  </si>
  <si>
    <t>PLUM CITY PUBLIC LIBRARY</t>
  </si>
  <si>
    <t>611 MAIN ST
PLUM CITY, WI 54761
(44.632839, -92.192683)</t>
  </si>
  <si>
    <t>PLUM LAKE PUBLIC LIBRARY</t>
  </si>
  <si>
    <t>8789 PETERSON ST
SAYNER, WI 54560
(45.988462, -89.532428)</t>
  </si>
  <si>
    <t>Sayner</t>
  </si>
  <si>
    <t>POWERS MEMORIAL LIBRARY</t>
  </si>
  <si>
    <t>115 W MAIN ST
PALMYRA, WI 53156
(42.878236, -88.584932)</t>
  </si>
  <si>
    <t>Palmyra</t>
  </si>
  <si>
    <t>POY SIPPI PUBLIC LIBRARY</t>
  </si>
  <si>
    <t>W2251 COMMERCIAL ST
POY SIPPI, WI 54967
(44.136203, -88.99441)</t>
  </si>
  <si>
    <t>Poy Sippi</t>
  </si>
  <si>
    <t>POYNETTE AREA PUBLIC LIBRARY</t>
  </si>
  <si>
    <t>118 N MAIN ST
POYNETTE, WI 53955
(43.39107, -89.402714)</t>
  </si>
  <si>
    <t>PRESQUE ISLE COMMUNITY LIBRARY</t>
  </si>
  <si>
    <t>8306 SCHOOL LOOP RD PRESQUE ISLE
WI 54557
(46.248223, -89.727877)</t>
  </si>
  <si>
    <t>Presque Isle</t>
  </si>
  <si>
    <t>PRINCETON PUBLIC LIBRARY</t>
  </si>
  <si>
    <t>424 W WATER ST
PRINCETON, WI 54968
(43.849927, -89.128277)</t>
  </si>
  <si>
    <t>READSTOWN PUBLIC LIBRARY</t>
  </si>
  <si>
    <t>129 W WISCONSIN AVE
READSTOWN, WI 54652
(43.451052, -90.760512)</t>
  </si>
  <si>
    <t>Readstown</t>
  </si>
  <si>
    <t>REDGRANITE PUBLIC LIBRARY</t>
  </si>
  <si>
    <t>135 W BANNERMAN AVE
REDGRANITE, WI 54970
(44.043852, -89.102686)</t>
  </si>
  <si>
    <t>Redgranite</t>
  </si>
  <si>
    <t>REESEVILLE PUBLIC LIBRARY</t>
  </si>
  <si>
    <t>216 S MAIN ST
REESEVILLE, WI 53579
(43.302872, -88.846973)</t>
  </si>
  <si>
    <t>Reeseville</t>
  </si>
  <si>
    <t>RIB LAKE PUBLIC LIBRARY</t>
  </si>
  <si>
    <t>645 PEARL ST RIB LAKE
WI 54470
(45.317209, -90.20543)</t>
  </si>
  <si>
    <t>RIO COMMUNITY LIBRARY</t>
  </si>
  <si>
    <t>324 W LYONS ST
RIO, WI 53960
(43.445582, -89.242961)</t>
  </si>
  <si>
    <t>Rio</t>
  </si>
  <si>
    <t>ROCK SPRINGS PUBLIC LIBRARY</t>
  </si>
  <si>
    <t>101 FIRST ST ROCK SPRINGS
WI 53961
(43.477802, -89.917879)</t>
  </si>
  <si>
    <t>Rock Springs</t>
  </si>
  <si>
    <t>SCANDINAVIA PUBLIC LIBRARY</t>
  </si>
  <si>
    <t>349 N MAIN ST
SCANDINAVIA, WI 54977
(44.458488, -89.146957)</t>
  </si>
  <si>
    <t>Scandinavia</t>
  </si>
  <si>
    <t>SHELL LAKE PUBLIC LIBRARY</t>
  </si>
  <si>
    <t>501 1ST ST SHELL LAKE
WI 54871
(45.743339, -91.925501)</t>
  </si>
  <si>
    <t>WASHBURN</t>
  </si>
  <si>
    <t>SHIOCTON PUBLIC LIBRARY</t>
  </si>
  <si>
    <t>W7740 PINE ST
SHIOCTON, WI 54170
(44.442877, -88.577891)</t>
  </si>
  <si>
    <t>SHIRLEY M. WRIGHT MEMORIAL LIBRARY</t>
  </si>
  <si>
    <t>11455 FREMONT ST
TREMPEALEAU, WI 54661
(44.004695, -91.431209)</t>
  </si>
  <si>
    <t>Trempealeau</t>
  </si>
  <si>
    <t>SOLDIERS GROVE PUBLIC LIBRARY</t>
  </si>
  <si>
    <t>102 PASSIVE SUN DR
SOLAR TOWN CEN SOLDIERS GROVE, WI 54655
(43.388551, -90.766992)</t>
  </si>
  <si>
    <t>Solar Town Cen Soldiers Grove</t>
  </si>
  <si>
    <t>SPRING GREEN COMMUNITY LIBRARY</t>
  </si>
  <si>
    <t>230 E MONROE ST SPRING GREEN
WI 53588
(43.177852, -90.066091)</t>
  </si>
  <si>
    <t>Spring Green</t>
  </si>
  <si>
    <t>SPRING VALLEY PUBLIC LIBRARY</t>
  </si>
  <si>
    <t>E121 S 2ND ST SPRING VALLEY
WI 54767
(44.845321, -92.238359)</t>
  </si>
  <si>
    <t>ST. CROIX FALLS PUBLIC LIBRARY</t>
  </si>
  <si>
    <t>230 S WASHINGTON ST ST CROIX FALLS
WI 54024
(45.4079, -92.644832)</t>
  </si>
  <si>
    <t>St Croix Falls</t>
  </si>
  <si>
    <t>STRUM PUBLIC LIBRARY</t>
  </si>
  <si>
    <t>114 5TH AVE S
STRUM, WI 54770
(44.550359, -91.392563)</t>
  </si>
  <si>
    <t>Strum</t>
  </si>
  <si>
    <t>STURM MEMORIAL LIBRARY</t>
  </si>
  <si>
    <t>130 N BRIDGE ST
MANAWA, WI 54949
(44.46662, -88.920003)</t>
  </si>
  <si>
    <t>SURING AREA PUBLIC LIBRARY</t>
  </si>
  <si>
    <t>604 E MAIN ST
SURING, WI 54174
(44.999027, -88.373117)</t>
  </si>
  <si>
    <t>TAYLOR MEMORIAL LIBRARY</t>
  </si>
  <si>
    <t>420 2ND ST
TAYLOR, WI 54659
(44.321642, -91.120473)</t>
  </si>
  <si>
    <t>JACKSON</t>
  </si>
  <si>
    <t>Taylor</t>
  </si>
  <si>
    <t>THERESA PUBLIC LIBRARY</t>
  </si>
  <si>
    <t>290 MAYVILLE ST
THERESA, WI 53091
(43.519676, -88.454314)</t>
  </si>
  <si>
    <t>Theresa</t>
  </si>
  <si>
    <t>THOMAS ST. ANGELO PUBLIC LIBRARY</t>
  </si>
  <si>
    <t>1305 2ND AVE
CUMBERLAND, WI 54829
(45.534039, -92.021541)</t>
  </si>
  <si>
    <t>THORP PUBLIC LIBRARY</t>
  </si>
  <si>
    <t>401 S CONWAY DR
THORP, WI 54771
(44.956294, -90.793563)</t>
  </si>
  <si>
    <t>TURTLE LAKE PUBLIC LIBRARY</t>
  </si>
  <si>
    <t>114 MARTIN AVE E TURTLE LAKE
WI 54889
(45.395322, -92.141121)</t>
  </si>
  <si>
    <t>VAUGHN PUBLIC LIBRARY</t>
  </si>
  <si>
    <t>502 W MAIN ST
ASHLAND, WI 54806
(46.776125, -90.784085)</t>
  </si>
  <si>
    <t>VIOLA PUBLIC LIBRARY</t>
  </si>
  <si>
    <t>137 S MAIN ST
VIOLA, WI 54664
(43.505335, -90.667206)</t>
  </si>
  <si>
    <t>Viola</t>
  </si>
  <si>
    <t>WABENO PUBLIC LIBRARY</t>
  </si>
  <si>
    <t>4556 N BRANCH ST
WABENO, WI 54566
(45.438924, -88.661527)</t>
  </si>
  <si>
    <t>Wabeno</t>
  </si>
  <si>
    <t>WALTER E. OLSON MEMORIAL LIBRARY</t>
  </si>
  <si>
    <t>150 E HOSPITAL RD EAGLE RIVER
WI 54521
(45.927452, -89.252972)</t>
  </si>
  <si>
    <t>Eagle River</t>
  </si>
  <si>
    <t>WASHBURN PUBLIC LIBRARY</t>
  </si>
  <si>
    <t>307 WASHINGTON AVE
WASHBURN, WI 54891
(46.688471, -90.894689)</t>
  </si>
  <si>
    <t>WESTBORO PUBLIC LIBRARY</t>
  </si>
  <si>
    <t>N8855 2ND ST
WESTBORO, WI 54490
(45.353846, -90.29821)</t>
  </si>
  <si>
    <t>Westboro</t>
  </si>
  <si>
    <t>380 E MAIN ST
GILMAN, WI 54433
(45.166341, -90.809482)</t>
  </si>
  <si>
    <t>WEYAUWEGA PUBLIC LIBRARY</t>
  </si>
  <si>
    <t>301 S MILL ST
WEYAUWEGA, WI 54983
(44.319518, -88.934099)</t>
  </si>
  <si>
    <t>Weyauwega</t>
  </si>
  <si>
    <t>WHITEHALL PUBLIC LIBRARY</t>
  </si>
  <si>
    <t>36351 MAIN ST
WHITEHALL, WI 54773
(44.368756, -91.31672)</t>
  </si>
  <si>
    <t>WILTON PUBLIC LIBRARY</t>
  </si>
  <si>
    <t>400 EAST ST
WILTON, WI 54670
(43.81333, -90.525314)</t>
  </si>
  <si>
    <t>Wilton</t>
  </si>
  <si>
    <t>WINCHESTER PUBLIC LIBRARY</t>
  </si>
  <si>
    <t>2117 LAKE ST
WINCHESTER, WI 54557
(46.221221, -89.896512)</t>
  </si>
  <si>
    <t>Winchester</t>
  </si>
  <si>
    <t>WINTER PUBLIC LIBRARY</t>
  </si>
  <si>
    <t>5129 N MAIN ST
WINTER, WI 54896
(45.820676, -91.011489)</t>
  </si>
  <si>
    <t>WITHEE PUBLIC LIBRARY</t>
  </si>
  <si>
    <t>511 DIVISION ST
WITHEE, WI 54498
(44.954389, -90.597891)</t>
  </si>
  <si>
    <t>Withee</t>
  </si>
  <si>
    <t>WONEWOC PUBLIC LIBRARY</t>
  </si>
  <si>
    <t>305 CENTER ST
WONEWOC, WI 53968
(43.654402, -90.223306)</t>
  </si>
  <si>
    <t>Wonewoc</t>
  </si>
  <si>
    <t>WOODVILLE COMMUNITY LIBRARY</t>
  </si>
  <si>
    <t>124 MAIN ST
WOODVILLE, WI 54028
(44.952751, -92.291508)</t>
  </si>
  <si>
    <t>Woodville</t>
  </si>
  <si>
    <t>WYOCENA PUBLIC LIBRARY</t>
  </si>
  <si>
    <t>165 E DODGE ST
WYOCENA, WI 53969
(43.494066, -89.309019)</t>
  </si>
  <si>
    <t>Wyocena</t>
  </si>
  <si>
    <t>Library</t>
  </si>
  <si>
    <t>WI Location</t>
  </si>
  <si>
    <r>
      <t>FY19 Max TEACH Award (</t>
    </r>
    <r>
      <rPr>
        <b/>
        <sz val="11"/>
        <color theme="5" tint="-0.249977111117893"/>
        <rFont val="Calibri"/>
        <family val="2"/>
        <scheme val="minor"/>
      </rPr>
      <t xml:space="preserve">Max Eligible TEACH Award </t>
    </r>
    <r>
      <rPr>
        <b/>
        <sz val="11"/>
        <color rgb="FF0070C0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>FY18 TEACH Infra Award</t>
    </r>
    <r>
      <rPr>
        <b/>
        <sz val="11"/>
        <color rgb="FF0070C0"/>
        <rFont val="Calibri"/>
        <family val="2"/>
        <scheme val="minor"/>
      </rPr>
      <t>)</t>
    </r>
  </si>
  <si>
    <t>Students/Square Mile</t>
  </si>
  <si>
    <r>
      <t xml:space="preserve">The </t>
    </r>
    <r>
      <rPr>
        <b/>
        <sz val="9"/>
        <color rgb="FF00B050"/>
        <rFont val="Calibri"/>
        <family val="2"/>
        <scheme val="minor"/>
      </rPr>
      <t>largest</t>
    </r>
    <r>
      <rPr>
        <b/>
        <sz val="9"/>
        <color theme="5" tint="-0.249977111117893"/>
        <rFont val="Calibri"/>
        <family val="2"/>
        <scheme val="minor"/>
      </rPr>
      <t xml:space="preserve"> of these two numbers are used to calculate the FY19 Max TEACH Award.</t>
    </r>
  </si>
  <si>
    <t>FY19 Max TEACH Award</t>
  </si>
  <si>
    <t>TEACH Reimb % (TRP)</t>
  </si>
  <si>
    <t>CAT2 E-Rate Discount %</t>
  </si>
  <si>
    <t>Free/Reduced Lunch %</t>
  </si>
  <si>
    <t>CAT2 E-Rate Funds Remaining*</t>
  </si>
  <si>
    <t>Max 5a (1) Amount (List A - Amount Reimbursable at TEACH Reimb Rate)</t>
  </si>
  <si>
    <t>Max 5a (2) Amount (List A - Amount Reimbursable at 100%)</t>
  </si>
  <si>
    <t>School District/Library</t>
  </si>
  <si>
    <t>CAT 2 E-Rate Discount %</t>
  </si>
  <si>
    <t>Largest Eligible TEACH Award (FY18 or FY19)</t>
  </si>
  <si>
    <t>CAT2 E-Rate Funds Remaining</t>
  </si>
  <si>
    <r>
      <t xml:space="preserve">Max 5a (1) Infr </t>
    </r>
    <r>
      <rPr>
        <b/>
        <u/>
        <sz val="9"/>
        <color theme="1"/>
        <rFont val="Calibri"/>
        <family val="2"/>
        <scheme val="minor"/>
      </rPr>
      <t>Cost</t>
    </r>
    <r>
      <rPr>
        <b/>
        <sz val="9"/>
        <color theme="1"/>
        <rFont val="Calibri"/>
        <family val="2"/>
        <scheme val="minor"/>
      </rPr>
      <t xml:space="preserve"> Considering TRP (Max 5a (1) Reimb divided by TRP)</t>
    </r>
  </si>
  <si>
    <r>
      <t xml:space="preserve">Max 5a (1) </t>
    </r>
    <r>
      <rPr>
        <b/>
        <u/>
        <sz val="9"/>
        <color theme="1"/>
        <rFont val="Calibri"/>
        <family val="2"/>
        <scheme val="minor"/>
      </rPr>
      <t>Reimb</t>
    </r>
    <r>
      <rPr>
        <b/>
        <sz val="9"/>
        <color theme="1"/>
        <rFont val="Calibri"/>
        <family val="2"/>
        <scheme val="minor"/>
      </rPr>
      <t xml:space="preserve"> (List A - Amount Reimbursable at TEACH Reimb Rate)</t>
    </r>
  </si>
  <si>
    <r>
      <t xml:space="preserve">Max 5a (2) </t>
    </r>
    <r>
      <rPr>
        <b/>
        <u/>
        <sz val="9"/>
        <color theme="1"/>
        <rFont val="Calibri"/>
        <family val="2"/>
        <scheme val="minor"/>
      </rPr>
      <t>Reimb/Cost</t>
    </r>
    <r>
      <rPr>
        <b/>
        <sz val="9"/>
        <color theme="1"/>
        <rFont val="Calibri"/>
        <family val="2"/>
        <scheme val="minor"/>
      </rPr>
      <t xml:space="preserve"> (List A - Amount Reimbursable at 100%)</t>
    </r>
  </si>
  <si>
    <t>Community Library</t>
  </si>
  <si>
    <t>John Bosshard Memorial Library</t>
  </si>
  <si>
    <t>S. Verna Fowler Academic / Menominee Public Library</t>
  </si>
  <si>
    <t>Spring Green Community Library</t>
  </si>
  <si>
    <t>FY 19 Max Eligible TEACH Award</t>
  </si>
  <si>
    <t xml:space="preserve">FY 18 Max Eligible TEACH Award                  </t>
  </si>
  <si>
    <t>unk</t>
  </si>
  <si>
    <t>TEACH Reimbursement % (TRP)</t>
  </si>
  <si>
    <t>** Agency awarded the Largest Eligible TEACH Award in FY18 have $0 as their FY19 Max TEACH Award.</t>
  </si>
  <si>
    <t>CAT2 Look-Up</t>
  </si>
  <si>
    <t>* E-Rate CAT2 Funds Remaining can be verified here:</t>
  </si>
  <si>
    <t>CAT2 Look-Up.</t>
  </si>
  <si>
    <r>
      <t xml:space="preserve">Max 5a (2) Amount (List A - Amount </t>
    </r>
    <r>
      <rPr>
        <b/>
        <u/>
        <sz val="11"/>
        <color theme="6" tint="-0.249977111117893"/>
        <rFont val="Calibri"/>
        <family val="2"/>
        <scheme val="minor"/>
      </rPr>
      <t>Reimbursable</t>
    </r>
    <r>
      <rPr>
        <b/>
        <sz val="11"/>
        <color theme="6" tint="-0.249977111117893"/>
        <rFont val="Calibri"/>
        <family val="2"/>
        <scheme val="minor"/>
      </rPr>
      <t xml:space="preserve"> at 100%)</t>
    </r>
  </si>
  <si>
    <r>
      <t xml:space="preserve">Max 5a (1) Amount (List A - Amount </t>
    </r>
    <r>
      <rPr>
        <b/>
        <u/>
        <sz val="11"/>
        <color theme="7"/>
        <rFont val="Calibri"/>
        <family val="2"/>
        <scheme val="minor"/>
      </rPr>
      <t>Reimbursable</t>
    </r>
    <r>
      <rPr>
        <b/>
        <sz val="11"/>
        <color theme="7"/>
        <rFont val="Calibri"/>
        <family val="2"/>
        <scheme val="minor"/>
      </rPr>
      <t xml:space="preserve"> at TEACH Reimb %) **</t>
    </r>
  </si>
  <si>
    <t>-</t>
  </si>
  <si>
    <t>Bonduel Branch Library</t>
  </si>
  <si>
    <t>Crivitz Area Branch Library</t>
  </si>
  <si>
    <t>Potosi Branch Library (Schreiner Memorial Library)</t>
  </si>
  <si>
    <t>Rosholt Branch Library (Portage County Public Library)</t>
  </si>
  <si>
    <t>Solon Springs Joan Salmen Memorial Library Branch (Superior Public Library)</t>
  </si>
  <si>
    <t>Spencer Branch Library (Marathon County Public Library)</t>
  </si>
  <si>
    <t>Stratford Branch (Marathon County Public Library)</t>
  </si>
  <si>
    <t>Tigerton Branch Library (Shawano City-County Library)</t>
  </si>
  <si>
    <t>Washington Island Branch (Door County Library)</t>
  </si>
  <si>
    <t>Wausaukee Public Library (Marinette County Public Library)</t>
  </si>
  <si>
    <t>White Lake Branch Library (Antigo Public Library)</t>
  </si>
  <si>
    <t>Wittenberg Village Library (Shawano City-County Library)</t>
  </si>
  <si>
    <t>Almond Branch (Portage County Public Library)</t>
  </si>
  <si>
    <t>Baileys Harbor Library (Door County Library)</t>
  </si>
  <si>
    <t>Birnamwood Branch (Outagamie Waupaca Library System)</t>
  </si>
  <si>
    <t>Coleman Area Library (Marinette County)</t>
  </si>
  <si>
    <t>Denmark Branch (Brown County Library)</t>
  </si>
  <si>
    <t>Edgar Branch (Marathon County Public Library)</t>
  </si>
  <si>
    <t>Egg Harbor Library (Door County Library)</t>
  </si>
  <si>
    <t>Elcho Branch Library (Antigo Public Library)</t>
  </si>
  <si>
    <t>Elk Mound Public Library (Menomonie Public Library)</t>
  </si>
  <si>
    <t>Elton Branch (Antigo Public Library)</t>
  </si>
  <si>
    <t>Ephraim Branch (Door County Library)</t>
  </si>
  <si>
    <t>Fish Creek Branch (Door County Library)</t>
  </si>
  <si>
    <t>Forestville Branch (Door County Library)</t>
  </si>
  <si>
    <t>Goodman Library Station (Marinette County Public Library)</t>
  </si>
  <si>
    <t>Gratiot Annex Public Library (McCoy Public Library)</t>
  </si>
  <si>
    <t>Hatley Branch (Marathon County Public Library)</t>
  </si>
  <si>
    <t>Hazel Brown Leicht Memorial Library (LaCrosse County Library)</t>
  </si>
  <si>
    <t>Imogene McGrath Memorial Library (Superior Public Library)</t>
  </si>
  <si>
    <t>Marathon City Branch Library (Marathon County Public Library)</t>
  </si>
  <si>
    <t>Mattoon-Hutchins Community Library (OWLS)</t>
  </si>
  <si>
    <t>Adams County Library</t>
  </si>
  <si>
    <t>Albertson Memorial Library</t>
  </si>
  <si>
    <t>Allen-Dietzman Public Library</t>
  </si>
  <si>
    <t>Alma Public Library</t>
  </si>
  <si>
    <t>Angie Williams Cox Public Library</t>
  </si>
  <si>
    <t>Antigo Public Library</t>
  </si>
  <si>
    <t>Argyle Public Library</t>
  </si>
  <si>
    <t>Augusta Memorial Public Library</t>
  </si>
  <si>
    <t>Bad River Public Tribal Library</t>
  </si>
  <si>
    <t>Balsam Lake Public Library</t>
  </si>
  <si>
    <t>Barneveld Public Library</t>
  </si>
  <si>
    <t>Bayfield Carnegie Public Library</t>
  </si>
  <si>
    <t>Bekkum Memorial Public Library</t>
  </si>
  <si>
    <t>Belleville Public Library</t>
  </si>
  <si>
    <t>Ben Guthrie--Lac Du Flambeau Public Library</t>
  </si>
  <si>
    <t>Benton Public Library</t>
  </si>
  <si>
    <t>Black Creek Village Library</t>
  </si>
  <si>
    <t>Blair-Preston Public Library</t>
  </si>
  <si>
    <t>Blanchardville Public Library</t>
  </si>
  <si>
    <t>Bloomington Public Library</t>
  </si>
  <si>
    <t>Boulder Junction Public Library</t>
  </si>
  <si>
    <t>Boyceville Public Library</t>
  </si>
  <si>
    <t>Brandon Public Library</t>
  </si>
  <si>
    <t>Brickl Memorial Library</t>
  </si>
  <si>
    <t>Brigham Memorial Library</t>
  </si>
  <si>
    <t>Brownsville Public Library</t>
  </si>
  <si>
    <t>Bruce Area Library</t>
  </si>
  <si>
    <t>Cadott Community Library</t>
  </si>
  <si>
    <t>Caestecker Public Library</t>
  </si>
  <si>
    <t>Cameron Public Library</t>
  </si>
  <si>
    <t>Campbellsport Public Library</t>
  </si>
  <si>
    <t>Cashton Memorial Library</t>
  </si>
  <si>
    <t>Cedar Grove Public Library</t>
  </si>
  <si>
    <t>Centuria Public Library</t>
  </si>
  <si>
    <t>Clarella Hackett Johnson Public Library</t>
  </si>
  <si>
    <t>Clear Lake Public Library</t>
  </si>
  <si>
    <t>Clinton Public Library</t>
  </si>
  <si>
    <t>Cobb Public Library</t>
  </si>
  <si>
    <t>Colfax Public Library</t>
  </si>
  <si>
    <t>Coloma Public Library</t>
  </si>
  <si>
    <t>Cornell Public Library</t>
  </si>
  <si>
    <t>Crandon Public Library</t>
  </si>
  <si>
    <t>Cuba City Public Library</t>
  </si>
  <si>
    <t>De Soto Public Library</t>
  </si>
  <si>
    <t>Deer Park Public Library</t>
  </si>
  <si>
    <t>Deerfield Public Library</t>
  </si>
  <si>
    <t>Dorchester Public Library</t>
  </si>
  <si>
    <t>Drummond Public Library</t>
  </si>
  <si>
    <t>Durand Community Library</t>
  </si>
  <si>
    <t>Dwight T. Parker Public Library</t>
  </si>
  <si>
    <t>Eckstein Memorial Library</t>
  </si>
  <si>
    <t>Edith Evans Community Library</t>
  </si>
  <si>
    <t>Edward U. Demmer Memorial Library</t>
  </si>
  <si>
    <t>Eleanor Ellis Public Library</t>
  </si>
  <si>
    <t>Elkhart Lake Public Library</t>
  </si>
  <si>
    <t>Elmwood Public Library</t>
  </si>
  <si>
    <t>Elroy Public Library</t>
  </si>
  <si>
    <t>Endeavor Public Library</t>
  </si>
  <si>
    <t>Ethel Everhard Memorial Library</t>
  </si>
  <si>
    <t>Ettrick Public Library</t>
  </si>
  <si>
    <t>Evelyn Goldberg Briggs Memorial Library</t>
  </si>
  <si>
    <t>Fairchild Public Library</t>
  </si>
  <si>
    <t>Fall Creek Public Library</t>
  </si>
  <si>
    <t>Florence County Library</t>
  </si>
  <si>
    <t>Fontana Public Library</t>
  </si>
  <si>
    <t>Forest Lodge Library</t>
  </si>
  <si>
    <t>Fox Lake Public Library</t>
  </si>
  <si>
    <t>Frank B. Koller Memorial Library</t>
  </si>
  <si>
    <t>Frederic Public Library</t>
  </si>
  <si>
    <t>Galesville Public Library</t>
  </si>
  <si>
    <t>Gays Mills Public Library</t>
  </si>
  <si>
    <t>Gillett Public Library</t>
  </si>
  <si>
    <t>Glenwood City Public Library</t>
  </si>
  <si>
    <t>Granton Community Library</t>
  </si>
  <si>
    <t>Grantsburg Public Library</t>
  </si>
  <si>
    <t>Greenwood Public Library</t>
  </si>
  <si>
    <t>Hancock Public Library</t>
  </si>
  <si>
    <t>Hauge Memorial Library</t>
  </si>
  <si>
    <t>Hawkins Area Library</t>
  </si>
  <si>
    <t>Hazel Green Public Library</t>
  </si>
  <si>
    <t>Hazel Mackin Community Library</t>
  </si>
  <si>
    <t>Hillsboro Public Library</t>
  </si>
  <si>
    <t>Hortonville Public Library</t>
  </si>
  <si>
    <t>Hustisford Community Library</t>
  </si>
  <si>
    <t>Hutchinson Memorial Library</t>
  </si>
  <si>
    <t>Imogene Mcgrath Memorial Library (Superior Public Library)</t>
  </si>
  <si>
    <t>Independence Public Library</t>
  </si>
  <si>
    <t>Iola Village Library</t>
  </si>
  <si>
    <t>Iron Ridge Public Library</t>
  </si>
  <si>
    <t>Jane Morgan Memorial Library</t>
  </si>
  <si>
    <t>Jean M. Thomsen Memorial Library</t>
  </si>
  <si>
    <t>John Turgeson Public Library</t>
  </si>
  <si>
    <t>Johnson Public Library</t>
  </si>
  <si>
    <t>Karl Junginger Memorial Library</t>
  </si>
  <si>
    <t>Kendall Public Library</t>
  </si>
  <si>
    <t>Knutson Memorial Library</t>
  </si>
  <si>
    <t>Kraemer Library &amp; Community Center</t>
  </si>
  <si>
    <t>La Valle Public Library</t>
  </si>
  <si>
    <t>Lac Courte Oreilles Ojibwa College Community Library</t>
  </si>
  <si>
    <t>Lakes Country Public Library</t>
  </si>
  <si>
    <t>Lakeview Community Library</t>
  </si>
  <si>
    <t>Land O Lakes Public Library</t>
  </si>
  <si>
    <t>Larsen Family Public Library</t>
  </si>
  <si>
    <t>Lawton Memorial Library</t>
  </si>
  <si>
    <t>Legion Memorial Library</t>
  </si>
  <si>
    <t>Lena Public Library</t>
  </si>
  <si>
    <t>Leon-Saxeville Township Library</t>
  </si>
  <si>
    <t>Lester Public Library Of Arpin</t>
  </si>
  <si>
    <t>Lester Public Library Of Rome</t>
  </si>
  <si>
    <t>Lester Public Library Of Vesper</t>
  </si>
  <si>
    <t>Lettie W. Jensen Public Library</t>
  </si>
  <si>
    <t>Lomira Quadgraphics Community Library</t>
  </si>
  <si>
    <t>Lone Rock Community Library</t>
  </si>
  <si>
    <t>Lowell Public Library</t>
  </si>
  <si>
    <t>Loyal Public Library</t>
  </si>
  <si>
    <t>Luck Public Library</t>
  </si>
  <si>
    <t>Madeline Island Public Library</t>
  </si>
  <si>
    <t>Marion Public Library</t>
  </si>
  <si>
    <t>Markesan Public Library</t>
  </si>
  <si>
    <t>Mccoy Public Library</t>
  </si>
  <si>
    <t>Mercer Public Library</t>
  </si>
  <si>
    <t>Mill Pond Public Library</t>
  </si>
  <si>
    <t>Milltown Public Library</t>
  </si>
  <si>
    <t>Mineral Point Public Library</t>
  </si>
  <si>
    <t>Minocqua Public Library</t>
  </si>
  <si>
    <t>Mondovi Public Library</t>
  </si>
  <si>
    <t>Montello Public Library</t>
  </si>
  <si>
    <t>Montfort Public Library</t>
  </si>
  <si>
    <t>Monticello Public Library</t>
  </si>
  <si>
    <t>Muscoda Public Library</t>
  </si>
  <si>
    <t>Necedah Community-Siegler Memorial Library</t>
  </si>
  <si>
    <t>Neillsville Public Library</t>
  </si>
  <si>
    <t>Neshkoro Public Library</t>
  </si>
  <si>
    <t>Neuschafer Community Library</t>
  </si>
  <si>
    <t>New Glarus Public Library</t>
  </si>
  <si>
    <t>New Lisbon Memorial Library</t>
  </si>
  <si>
    <t>North Freedom Public Library</t>
  </si>
  <si>
    <t>Norwalk Public Library</t>
  </si>
  <si>
    <t>Oakfield Public Library</t>
  </si>
  <si>
    <t>Ogema Public Library</t>
  </si>
  <si>
    <t>Oneida Community Library</t>
  </si>
  <si>
    <t>Ontario Public Library</t>
  </si>
  <si>
    <t>Orfordville Public Library</t>
  </si>
  <si>
    <t>Owen Public Library</t>
  </si>
  <si>
    <t>Oxford Public Library</t>
  </si>
  <si>
    <t>Packwaukee Public Library</t>
  </si>
  <si>
    <t>Park Falls Public Library</t>
  </si>
  <si>
    <t>Patterson Memorial Library</t>
  </si>
  <si>
    <t>Pepin Public Library</t>
  </si>
  <si>
    <t>Phillips Public Library</t>
  </si>
  <si>
    <t>Pittsville Community Library</t>
  </si>
  <si>
    <t>Plainfield Public Library</t>
  </si>
  <si>
    <t>Plum City Public Library</t>
  </si>
  <si>
    <t>Plum Lake Public Library</t>
  </si>
  <si>
    <t>Powers Memorial Library</t>
  </si>
  <si>
    <t>Poy Sippi Public Library</t>
  </si>
  <si>
    <t>Poynette Area Public Library</t>
  </si>
  <si>
    <t>Presque Isle Community Library</t>
  </si>
  <si>
    <t>Princeton Public Library</t>
  </si>
  <si>
    <t>Readstown Public Library</t>
  </si>
  <si>
    <t>Redgranite Public Library</t>
  </si>
  <si>
    <t>Reeseville Public Library</t>
  </si>
  <si>
    <t>Rib Lake Public Library</t>
  </si>
  <si>
    <t>Rio Community Library</t>
  </si>
  <si>
    <t>Rock Springs Public Library</t>
  </si>
  <si>
    <t>Scandinavia Public Library</t>
  </si>
  <si>
    <t>Shell Lake Public Library</t>
  </si>
  <si>
    <t>Shiocton Public Library</t>
  </si>
  <si>
    <t>Shirley M. Wright Memorial Library</t>
  </si>
  <si>
    <t>Soldiers Grove Public Library</t>
  </si>
  <si>
    <t>Spring Valley Public Library</t>
  </si>
  <si>
    <t>St. Croix Falls Public Library</t>
  </si>
  <si>
    <t>Strum Public Library</t>
  </si>
  <si>
    <t>Sturm Memorial Library</t>
  </si>
  <si>
    <t>Suring Area Public Library</t>
  </si>
  <si>
    <t>Taylor Memorial Library</t>
  </si>
  <si>
    <t>Theresa Public Library</t>
  </si>
  <si>
    <t>Thomas St. Angelo Public Library</t>
  </si>
  <si>
    <t>Thorp Public Library</t>
  </si>
  <si>
    <t>Turtle Lake Public Library</t>
  </si>
  <si>
    <t>Vaughn Public Library</t>
  </si>
  <si>
    <t>Viola Public Library</t>
  </si>
  <si>
    <t>Wabeno Public Library</t>
  </si>
  <si>
    <t>Walter E. Olson Memorial Library</t>
  </si>
  <si>
    <t>Washburn Public Library</t>
  </si>
  <si>
    <t>Westboro Public Library</t>
  </si>
  <si>
    <t>Weyauwega Public Library</t>
  </si>
  <si>
    <t>Whitehall Public Library</t>
  </si>
  <si>
    <t>Wilton Public Library</t>
  </si>
  <si>
    <t>Winchester Public Library</t>
  </si>
  <si>
    <t>Winter Public Library</t>
  </si>
  <si>
    <t>Withee Public Library</t>
  </si>
  <si>
    <t>Wonewoc Public Library</t>
  </si>
  <si>
    <t>Woodville Community Library</t>
  </si>
  <si>
    <t>Wyocena Public Library</t>
  </si>
  <si>
    <t>Athens Branch (Marathon County Public Library)</t>
  </si>
  <si>
    <t>John Bosshard Memorial Library (LaCrosse Public Library)</t>
  </si>
  <si>
    <t>Western Taylor County Public Library</t>
  </si>
  <si>
    <t>WESTERN TAYLOR COUNTY PUBLIC LIBrary</t>
  </si>
  <si>
    <t>LIBRARY</t>
  </si>
  <si>
    <r>
      <t>FY19 Max TEACH Award (</t>
    </r>
    <r>
      <rPr>
        <b/>
        <sz val="11"/>
        <color rgb="FF00B050"/>
        <rFont val="Calibri"/>
        <family val="2"/>
        <scheme val="minor"/>
      </rPr>
      <t>Largest Eligible TEACH Award</t>
    </r>
    <r>
      <rPr>
        <b/>
        <sz val="11"/>
        <color theme="3" tint="0.39997558519241921"/>
        <rFont val="Calibri"/>
        <family val="2"/>
        <scheme val="minor"/>
      </rPr>
      <t xml:space="preserve"> minus</t>
    </r>
    <r>
      <rPr>
        <b/>
        <sz val="11"/>
        <rFont val="Calibri"/>
        <family val="2"/>
        <scheme val="minor"/>
      </rPr>
      <t xml:space="preserve"> FY18 TEACH Infra Award</t>
    </r>
    <r>
      <rPr>
        <b/>
        <sz val="11"/>
        <color theme="3" tint="0.39997558519241921"/>
        <rFont val="Calibri"/>
        <family val="2"/>
        <scheme val="minor"/>
      </rPr>
      <t>)</t>
    </r>
  </si>
  <si>
    <r>
      <rPr>
        <b/>
        <sz val="11"/>
        <color theme="4"/>
        <rFont val="Calibri"/>
        <family val="2"/>
        <scheme val="minor"/>
      </rPr>
      <t>FY19 Max TEACH Award</t>
    </r>
    <r>
      <rPr>
        <b/>
        <sz val="11"/>
        <color theme="3" tint="0.39997558519241921"/>
        <rFont val="Calibri"/>
        <family val="2"/>
        <scheme val="minor"/>
      </rPr>
      <t xml:space="preserve"> (</t>
    </r>
    <r>
      <rPr>
        <b/>
        <sz val="11"/>
        <color rgb="FF00B050"/>
        <rFont val="Calibri"/>
        <family val="2"/>
        <scheme val="minor"/>
      </rPr>
      <t>Largest Eligible TEACH Award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minus</t>
    </r>
    <r>
      <rPr>
        <b/>
        <sz val="11"/>
        <rFont val="Calibri"/>
        <family val="2"/>
        <scheme val="minor"/>
      </rPr>
      <t xml:space="preserve"> FY18 TEACH Infra Award</t>
    </r>
    <r>
      <rPr>
        <b/>
        <sz val="11"/>
        <color theme="3" tint="0.39997558519241921"/>
        <rFont val="Calibri"/>
        <family val="2"/>
        <scheme val="minor"/>
      </rPr>
      <t>)</t>
    </r>
  </si>
  <si>
    <r>
      <t xml:space="preserve">Max 5a (1) Amount (List A - Amount </t>
    </r>
    <r>
      <rPr>
        <b/>
        <u/>
        <sz val="11"/>
        <color rgb="FF7030A0"/>
        <rFont val="Calibri"/>
        <family val="2"/>
        <scheme val="minor"/>
      </rPr>
      <t>Reimbursable</t>
    </r>
    <r>
      <rPr>
        <b/>
        <sz val="11"/>
        <color rgb="FF7030A0"/>
        <rFont val="Calibri"/>
        <family val="2"/>
        <scheme val="minor"/>
      </rPr>
      <t xml:space="preserve"> at TEACH Reimb %) **</t>
    </r>
  </si>
  <si>
    <r>
      <t xml:space="preserve">Max 5a (2) Amount (List A - Amount </t>
    </r>
    <r>
      <rPr>
        <b/>
        <u/>
        <sz val="11"/>
        <color rgb="FF00B050"/>
        <rFont val="Calibri"/>
        <family val="2"/>
        <scheme val="minor"/>
      </rPr>
      <t>Reimbursable</t>
    </r>
    <r>
      <rPr>
        <b/>
        <sz val="11"/>
        <color rgb="FF00B050"/>
        <rFont val="Calibri"/>
        <family val="2"/>
        <scheme val="minor"/>
      </rPr>
      <t xml:space="preserve"> at 100%)</t>
    </r>
  </si>
  <si>
    <t>Libraries with "unk"/unknown in any of its fields: 1) determine your CAT2 E-Rate Funds Remaining and 2) contact bill.herman@dpi.wi.gov. (See FAQs, pg. 2.)</t>
  </si>
  <si>
    <r>
      <rPr>
        <b/>
        <sz val="11"/>
        <color rgb="FF0070C0"/>
        <rFont val="Calibri"/>
        <family val="2"/>
        <scheme val="minor"/>
      </rPr>
      <t>FY19 Max TEACH Award</t>
    </r>
    <r>
      <rPr>
        <b/>
        <sz val="11"/>
        <color theme="3" tint="0.39997558519241921"/>
        <rFont val="Calibri"/>
        <family val="2"/>
        <scheme val="minor"/>
      </rPr>
      <t xml:space="preserve"> (</t>
    </r>
    <r>
      <rPr>
        <b/>
        <sz val="11"/>
        <color rgb="FF00B050"/>
        <rFont val="Calibri"/>
        <family val="2"/>
        <scheme val="minor"/>
      </rPr>
      <t>Largest Eligible TEACH Award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minus</t>
    </r>
    <r>
      <rPr>
        <b/>
        <sz val="11"/>
        <rFont val="Calibri"/>
        <family val="2"/>
        <scheme val="minor"/>
      </rPr>
      <t xml:space="preserve"> FY18 TEACH Infra Award</t>
    </r>
    <r>
      <rPr>
        <b/>
        <sz val="11"/>
        <color theme="3" tint="0.39997558519241921"/>
        <rFont val="Calibri"/>
        <family val="2"/>
        <scheme val="minor"/>
      </rPr>
      <t>)</t>
    </r>
  </si>
  <si>
    <r>
      <t xml:space="preserve">Projected E-Rate Pymt for </t>
    </r>
    <r>
      <rPr>
        <b/>
        <sz val="11"/>
        <color rgb="FF00B050"/>
        <rFont val="Calibri"/>
        <family val="2"/>
        <scheme val="minor"/>
      </rPr>
      <t>Max 5a (1) Purchase Amount</t>
    </r>
    <r>
      <rPr>
        <b/>
        <sz val="11"/>
        <color rgb="FF7030A0"/>
        <rFont val="Calibri"/>
        <family val="2"/>
        <scheme val="minor"/>
      </rPr>
      <t xml:space="preserve"> (Col P * Col E)</t>
    </r>
  </si>
  <si>
    <r>
      <t xml:space="preserve">TEACH Pymt for </t>
    </r>
    <r>
      <rPr>
        <b/>
        <sz val="11"/>
        <color rgb="FF00B050"/>
        <rFont val="Calibri"/>
        <family val="2"/>
        <scheme val="minor"/>
      </rPr>
      <t>Max 5a (1) Purchase Amount</t>
    </r>
    <r>
      <rPr>
        <b/>
        <sz val="11"/>
        <color rgb="FFFF0000"/>
        <rFont val="Calibri"/>
        <family val="2"/>
        <scheme val="minor"/>
      </rPr>
      <t xml:space="preserve"> (Col P* Col F)</t>
    </r>
  </si>
  <si>
    <r>
      <t xml:space="preserve">Projected E-Rate Pymt for </t>
    </r>
    <r>
      <rPr>
        <b/>
        <sz val="11"/>
        <color rgb="FF00B050"/>
        <rFont val="Calibri"/>
        <family val="2"/>
        <scheme val="minor"/>
      </rPr>
      <t>Max 5a (1) Purchase Amount</t>
    </r>
    <r>
      <rPr>
        <b/>
        <sz val="11"/>
        <color rgb="FF7030A0"/>
        <rFont val="Calibri"/>
        <family val="2"/>
        <scheme val="minor"/>
      </rPr>
      <t xml:space="preserve"> (Col U * Col K)</t>
    </r>
  </si>
  <si>
    <r>
      <t xml:space="preserve">TEACH Pymt for </t>
    </r>
    <r>
      <rPr>
        <b/>
        <sz val="11"/>
        <color rgb="FF00B050"/>
        <rFont val="Calibri"/>
        <family val="2"/>
        <scheme val="minor"/>
      </rPr>
      <t>Max 5a (1) Purchase Amount</t>
    </r>
    <r>
      <rPr>
        <b/>
        <sz val="11"/>
        <color rgb="FFFF0000"/>
        <rFont val="Calibri"/>
        <family val="2"/>
        <scheme val="minor"/>
      </rPr>
      <t xml:space="preserve"> (Col U * Col L)</t>
    </r>
  </si>
  <si>
    <r>
      <t xml:space="preserve">Max 5a (2)/5b Combined  Purchase Amount at 100% TEACH Reimb (Col L - Col R </t>
    </r>
    <r>
      <rPr>
        <b/>
        <u/>
        <sz val="11"/>
        <color theme="9" tint="-0.499984740745262"/>
        <rFont val="Calibri"/>
        <family val="2"/>
        <scheme val="minor"/>
      </rPr>
      <t>or</t>
    </r>
    <r>
      <rPr>
        <b/>
        <sz val="11"/>
        <color theme="9" tint="-0.499984740745262"/>
        <rFont val="Calibri"/>
        <family val="2"/>
        <scheme val="minor"/>
      </rPr>
      <t xml:space="preserve"> if negative, then $0)</t>
    </r>
  </si>
  <si>
    <r>
      <t xml:space="preserve">Max 5a (1) Purchase Amount at TRP (Col R/Col K </t>
    </r>
    <r>
      <rPr>
        <b/>
        <u/>
        <sz val="11"/>
        <color rgb="FF00B050"/>
        <rFont val="Calibri"/>
        <family val="2"/>
        <scheme val="minor"/>
      </rPr>
      <t>or</t>
    </r>
    <r>
      <rPr>
        <b/>
        <sz val="11"/>
        <color rgb="FF00B050"/>
        <rFont val="Calibri"/>
        <family val="2"/>
        <scheme val="minor"/>
      </rPr>
      <t xml:space="preserve"> Col W/Col L)</t>
    </r>
  </si>
  <si>
    <r>
      <t xml:space="preserve">Max 5a (2)/5b Combined  Purchase Amount at 100% TEACH Reimb (Col Q - Col W </t>
    </r>
    <r>
      <rPr>
        <b/>
        <u/>
        <sz val="11"/>
        <color theme="9" tint="-0.499984740745262"/>
        <rFont val="Calibri"/>
        <family val="2"/>
        <scheme val="minor"/>
      </rPr>
      <t>or</t>
    </r>
    <r>
      <rPr>
        <b/>
        <sz val="11"/>
        <color theme="9" tint="-0.499984740745262"/>
        <rFont val="Calibri"/>
        <family val="2"/>
        <scheme val="minor"/>
      </rPr>
      <t xml:space="preserve"> if negative,  $0)</t>
    </r>
  </si>
  <si>
    <r>
      <t xml:space="preserve">Max 5a (1) Purchase Amount at TRP (Col M/Col E </t>
    </r>
    <r>
      <rPr>
        <b/>
        <u/>
        <sz val="11"/>
        <color rgb="FF00B050"/>
        <rFont val="Calibri"/>
        <family val="2"/>
        <scheme val="minor"/>
      </rPr>
      <t xml:space="preserve">or </t>
    </r>
    <r>
      <rPr>
        <b/>
        <sz val="11"/>
        <color rgb="FF00B050"/>
        <rFont val="Calibri"/>
        <family val="2"/>
        <scheme val="minor"/>
      </rPr>
      <t>Col R/Col F)</t>
    </r>
  </si>
  <si>
    <t>Projected E-Rate Pymt for Max 5a (1) Purchase Amount (Col P * Col E)</t>
  </si>
  <si>
    <t>TEACH Pymt for Max 5a (1) Purchase Amount (Col P* Col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</si>
</sst>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7" formatCode="0.0"/>
    <numFmt numFmtId="168" formatCode="_(* #,##0_);_(* \(#,##0\);_(* &quot;-&quot;??_);_(@_)"/>
    <numFmt numFmtId="169" formatCode="0.0%"/>
  </numFmts>
  <fonts count="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9"/>
      <color rgb="FF00B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5" tint="-0.249977111117893"/>
      <name val="Calibri"/>
      <family val="2"/>
      <scheme val="minor"/>
    </font>
    <font>
      <b/>
      <strike/>
      <sz val="11"/>
      <name val="Calibri"/>
      <family val="2"/>
      <scheme val="minor"/>
    </font>
    <font>
      <b/>
      <strike/>
      <sz val="11"/>
      <color theme="9" tint="-0.249977111117893"/>
      <name val="Calibri"/>
      <family val="2"/>
      <scheme val="minor"/>
    </font>
    <font>
      <b/>
      <strike/>
      <sz val="11"/>
      <color theme="7"/>
      <name val="Calibri"/>
      <family val="2"/>
      <scheme val="minor"/>
    </font>
    <font>
      <b/>
      <strike/>
      <sz val="11"/>
      <color theme="6" tint="-0.249977111117893"/>
      <name val="Calibri"/>
      <family val="2"/>
      <scheme val="minor"/>
    </font>
    <font>
      <b/>
      <strike/>
      <sz val="11"/>
      <color theme="3" tint="0.39994506668294322"/>
      <name val="Calibri"/>
      <family val="2"/>
      <scheme val="minor"/>
    </font>
    <font>
      <b/>
      <u/>
      <sz val="11"/>
      <color theme="7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2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0.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u/>
      <sz val="11"/>
      <color theme="9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b/>
      <sz val="11"/>
      <color theme="5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11"/>
      <color theme="5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30" fillId="0" borderId="0"/>
  </cellStyleXfs>
  <cellXfs count="515">
    <xf numFmtId="0" fontId="0" fillId="0" borderId="0" xfId="0"/>
    <xf numFmtId="0" fontId="0" fillId="0" borderId="0" xfId="0" applyFill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5" fillId="0" borderId="0" xfId="0" applyFont="1"/>
    <xf numFmtId="167" fontId="6" fillId="0" borderId="0" xfId="0" applyNumberFormat="1" applyFont="1" applyFill="1"/>
    <xf numFmtId="9" fontId="7" fillId="0" borderId="0" xfId="0" applyNumberFormat="1" applyFont="1" applyFill="1" applyAlignment="1">
      <alignment horizontal="right"/>
    </xf>
    <xf numFmtId="9" fontId="8" fillId="0" borderId="0" xfId="0" applyNumberFormat="1" applyFont="1"/>
    <xf numFmtId="9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7" fontId="0" fillId="0" borderId="0" xfId="0" applyNumberFormat="1" applyFill="1" applyAlignment="1"/>
    <xf numFmtId="167" fontId="12" fillId="0" borderId="0" xfId="0" applyNumberFormat="1" applyFont="1" applyFill="1" applyAlignment="1"/>
    <xf numFmtId="9" fontId="0" fillId="0" borderId="0" xfId="0" applyNumberFormat="1" applyFill="1" applyAlignment="1">
      <alignment horizontal="left"/>
    </xf>
    <xf numFmtId="9" fontId="12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/>
    <xf numFmtId="1" fontId="12" fillId="0" borderId="0" xfId="0" applyNumberFormat="1" applyFont="1" applyFill="1" applyAlignment="1"/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167" fontId="6" fillId="0" borderId="0" xfId="0" applyNumberFormat="1" applyFont="1" applyFill="1" applyAlignment="1">
      <alignment horizontal="right" wrapText="1"/>
    </xf>
    <xf numFmtId="9" fontId="7" fillId="0" borderId="0" xfId="0" applyNumberFormat="1" applyFont="1" applyFill="1" applyAlignment="1">
      <alignment horizontal="right" wrapText="1"/>
    </xf>
    <xf numFmtId="9" fontId="8" fillId="0" borderId="0" xfId="0" applyNumberFormat="1" applyFont="1" applyFill="1" applyAlignment="1">
      <alignment horizontal="right" wrapText="1"/>
    </xf>
    <xf numFmtId="9" fontId="9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" fillId="0" borderId="0" xfId="0" applyFont="1" applyFill="1"/>
    <xf numFmtId="0" fontId="0" fillId="0" borderId="0" xfId="0" applyFont="1" applyFill="1"/>
    <xf numFmtId="2" fontId="0" fillId="0" borderId="0" xfId="0" applyNumberFormat="1" applyFont="1" applyFill="1"/>
    <xf numFmtId="9" fontId="0" fillId="0" borderId="0" xfId="2" applyNumberFormat="1" applyFont="1" applyFill="1"/>
    <xf numFmtId="9" fontId="0" fillId="0" borderId="0" xfId="0" applyNumberFormat="1" applyFont="1" applyFill="1"/>
    <xf numFmtId="164" fontId="0" fillId="0" borderId="0" xfId="0" applyNumberFormat="1"/>
    <xf numFmtId="0" fontId="4" fillId="0" borderId="0" xfId="0" applyFont="1" applyFill="1" applyAlignment="1">
      <alignment horizontal="center" wrapText="1"/>
    </xf>
    <xf numFmtId="164" fontId="11" fillId="0" borderId="0" xfId="0" applyNumberFormat="1" applyFont="1" applyAlignment="1">
      <alignment horizontal="right"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right"/>
    </xf>
    <xf numFmtId="0" fontId="0" fillId="5" borderId="0" xfId="0" applyFont="1" applyFill="1" applyBorder="1"/>
    <xf numFmtId="164" fontId="24" fillId="0" borderId="0" xfId="0" applyNumberFormat="1" applyFont="1" applyFill="1" applyAlignment="1">
      <alignment horizontal="right" wrapText="1"/>
    </xf>
    <xf numFmtId="164" fontId="11" fillId="0" borderId="0" xfId="0" applyNumberFormat="1" applyFont="1" applyFill="1" applyAlignment="1">
      <alignment horizontal="right" wrapText="1"/>
    </xf>
    <xf numFmtId="164" fontId="0" fillId="0" borderId="0" xfId="0" applyNumberFormat="1" applyFill="1"/>
    <xf numFmtId="164" fontId="28" fillId="0" borderId="0" xfId="0" applyNumberFormat="1" applyFont="1" applyFill="1" applyBorder="1"/>
    <xf numFmtId="164" fontId="28" fillId="5" borderId="0" xfId="0" applyNumberFormat="1" applyFont="1" applyFill="1" applyAlignment="1">
      <alignment horizontal="right" wrapText="1"/>
    </xf>
    <xf numFmtId="164" fontId="28" fillId="5" borderId="0" xfId="0" applyNumberFormat="1" applyFont="1" applyFill="1" applyBorder="1"/>
    <xf numFmtId="169" fontId="28" fillId="0" borderId="0" xfId="0" applyNumberFormat="1" applyFont="1" applyFill="1" applyBorder="1"/>
    <xf numFmtId="169" fontId="28" fillId="7" borderId="0" xfId="0" applyNumberFormat="1" applyFont="1" applyFill="1" applyBorder="1"/>
    <xf numFmtId="164" fontId="28" fillId="6" borderId="11" xfId="0" applyNumberFormat="1" applyFont="1" applyFill="1" applyBorder="1"/>
    <xf numFmtId="164" fontId="28" fillId="0" borderId="11" xfId="0" applyNumberFormat="1" applyFont="1" applyFill="1" applyBorder="1"/>
    <xf numFmtId="164" fontId="28" fillId="6" borderId="12" xfId="0" applyNumberFormat="1" applyFont="1" applyFill="1" applyBorder="1"/>
    <xf numFmtId="164" fontId="35" fillId="6" borderId="11" xfId="0" applyNumberFormat="1" applyFont="1" applyFill="1" applyBorder="1"/>
    <xf numFmtId="164" fontId="35" fillId="0" borderId="11" xfId="0" applyNumberFormat="1" applyFont="1" applyFill="1" applyBorder="1"/>
    <xf numFmtId="168" fontId="1" fillId="0" borderId="13" xfId="2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49" fontId="0" fillId="6" borderId="13" xfId="0" applyNumberFormat="1" applyFont="1" applyFill="1" applyBorder="1"/>
    <xf numFmtId="168" fontId="0" fillId="6" borderId="13" xfId="2" applyNumberFormat="1" applyFont="1" applyFill="1" applyBorder="1"/>
    <xf numFmtId="2" fontId="0" fillId="6" borderId="13" xfId="0" applyNumberFormat="1" applyFont="1" applyFill="1" applyBorder="1"/>
    <xf numFmtId="9" fontId="0" fillId="6" borderId="13" xfId="0" applyNumberFormat="1" applyFont="1" applyFill="1" applyBorder="1"/>
    <xf numFmtId="169" fontId="0" fillId="6" borderId="3" xfId="0" applyNumberFormat="1" applyFont="1" applyFill="1" applyBorder="1"/>
    <xf numFmtId="49" fontId="0" fillId="0" borderId="13" xfId="0" applyNumberFormat="1" applyFont="1" applyFill="1" applyBorder="1"/>
    <xf numFmtId="168" fontId="0" fillId="0" borderId="13" xfId="2" applyNumberFormat="1" applyFont="1" applyFill="1" applyBorder="1"/>
    <xf numFmtId="2" fontId="0" fillId="0" borderId="13" xfId="0" applyNumberFormat="1" applyFont="1" applyFill="1" applyBorder="1"/>
    <xf numFmtId="9" fontId="0" fillId="0" borderId="13" xfId="0" applyNumberFormat="1" applyFont="1" applyFill="1" applyBorder="1"/>
    <xf numFmtId="169" fontId="0" fillId="0" borderId="3" xfId="0" applyNumberFormat="1" applyFont="1" applyFill="1" applyBorder="1"/>
    <xf numFmtId="0" fontId="0" fillId="0" borderId="13" xfId="0" applyFont="1" applyFill="1" applyBorder="1"/>
    <xf numFmtId="168" fontId="23" fillId="7" borderId="13" xfId="2" applyNumberFormat="1" applyFont="1" applyFill="1" applyBorder="1"/>
    <xf numFmtId="2" fontId="23" fillId="7" borderId="13" xfId="0" applyNumberFormat="1" applyFont="1" applyFill="1" applyBorder="1"/>
    <xf numFmtId="0" fontId="23" fillId="7" borderId="13" xfId="0" applyFont="1" applyFill="1" applyBorder="1"/>
    <xf numFmtId="169" fontId="23" fillId="7" borderId="3" xfId="0" applyNumberFormat="1" applyFont="1" applyFill="1" applyBorder="1"/>
    <xf numFmtId="6" fontId="26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6" fontId="26" fillId="6" borderId="13" xfId="0" applyNumberFormat="1" applyFont="1" applyFill="1" applyBorder="1"/>
    <xf numFmtId="164" fontId="8" fillId="6" borderId="13" xfId="0" applyNumberFormat="1" applyFont="1" applyFill="1" applyBorder="1"/>
    <xf numFmtId="164" fontId="27" fillId="6" borderId="13" xfId="0" applyNumberFormat="1" applyFont="1" applyFill="1" applyBorder="1"/>
    <xf numFmtId="164" fontId="25" fillId="6" borderId="13" xfId="0" applyNumberFormat="1" applyFont="1" applyFill="1" applyBorder="1"/>
    <xf numFmtId="164" fontId="4" fillId="0" borderId="1" xfId="0" applyNumberFormat="1" applyFont="1" applyFill="1" applyBorder="1"/>
    <xf numFmtId="6" fontId="26" fillId="0" borderId="13" xfId="0" applyNumberFormat="1" applyFont="1" applyFill="1" applyBorder="1"/>
    <xf numFmtId="164" fontId="8" fillId="0" borderId="13" xfId="0" applyNumberFormat="1" applyFont="1" applyFill="1" applyBorder="1"/>
    <xf numFmtId="164" fontId="27" fillId="0" borderId="13" xfId="0" applyNumberFormat="1" applyFont="1" applyFill="1" applyBorder="1"/>
    <xf numFmtId="164" fontId="25" fillId="0" borderId="13" xfId="0" applyNumberFormat="1" applyFont="1" applyFill="1" applyBorder="1"/>
    <xf numFmtId="164" fontId="4" fillId="5" borderId="1" xfId="0" applyNumberFormat="1" applyFont="1" applyFill="1" applyBorder="1"/>
    <xf numFmtId="0" fontId="27" fillId="0" borderId="13" xfId="0" applyFont="1" applyFill="1" applyBorder="1"/>
    <xf numFmtId="0" fontId="25" fillId="0" borderId="1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6" borderId="0" xfId="0" applyFill="1"/>
    <xf numFmtId="0" fontId="1" fillId="0" borderId="13" xfId="0" applyFont="1" applyBorder="1" applyAlignment="1">
      <alignment horizontal="center" vertical="top" wrapText="1"/>
    </xf>
    <xf numFmtId="9" fontId="0" fillId="6" borderId="13" xfId="0" applyNumberFormat="1" applyFill="1" applyBorder="1"/>
    <xf numFmtId="164" fontId="0" fillId="6" borderId="13" xfId="0" applyNumberFormat="1" applyFill="1" applyBorder="1"/>
    <xf numFmtId="9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0" fontId="18" fillId="0" borderId="0" xfId="0" applyFont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0" fillId="0" borderId="0" xfId="0" applyBorder="1" applyProtection="1"/>
    <xf numFmtId="0" fontId="0" fillId="0" borderId="0" xfId="0"/>
    <xf numFmtId="164" fontId="0" fillId="0" borderId="0" xfId="0" applyNumberFormat="1"/>
    <xf numFmtId="164" fontId="35" fillId="5" borderId="0" xfId="0" applyNumberFormat="1" applyFont="1" applyFill="1" applyBorder="1"/>
    <xf numFmtId="164" fontId="35" fillId="0" borderId="0" xfId="0" applyNumberFormat="1" applyFont="1" applyFill="1" applyBorder="1"/>
    <xf numFmtId="0" fontId="22" fillId="2" borderId="13" xfId="0" applyFont="1" applyFill="1" applyBorder="1"/>
    <xf numFmtId="168" fontId="22" fillId="2" borderId="13" xfId="2" applyNumberFormat="1" applyFont="1" applyFill="1" applyBorder="1"/>
    <xf numFmtId="2" fontId="22" fillId="2" borderId="13" xfId="0" applyNumberFormat="1" applyFont="1" applyFill="1" applyBorder="1"/>
    <xf numFmtId="169" fontId="22" fillId="2" borderId="3" xfId="0" applyNumberFormat="1" applyFont="1" applyFill="1" applyBorder="1"/>
    <xf numFmtId="169" fontId="22" fillId="2" borderId="0" xfId="0" applyNumberFormat="1" applyFont="1" applyFill="1" applyBorder="1"/>
    <xf numFmtId="0" fontId="44" fillId="0" borderId="0" xfId="0" applyNumberFormat="1" applyFont="1" applyFill="1" applyBorder="1" applyAlignment="1">
      <alignment horizontal="right"/>
    </xf>
    <xf numFmtId="168" fontId="44" fillId="0" borderId="13" xfId="2" applyNumberFormat="1" applyFont="1" applyFill="1" applyBorder="1"/>
    <xf numFmtId="2" fontId="44" fillId="0" borderId="13" xfId="0" applyNumberFormat="1" applyFont="1" applyFill="1" applyBorder="1"/>
    <xf numFmtId="9" fontId="44" fillId="0" borderId="13" xfId="0" applyNumberFormat="1" applyFont="1" applyFill="1" applyBorder="1"/>
    <xf numFmtId="169" fontId="44" fillId="0" borderId="3" xfId="0" applyNumberFormat="1" applyFont="1" applyFill="1" applyBorder="1"/>
    <xf numFmtId="164" fontId="45" fillId="0" borderId="11" xfId="0" applyNumberFormat="1" applyFont="1" applyFill="1" applyBorder="1"/>
    <xf numFmtId="164" fontId="47" fillId="0" borderId="13" xfId="0" applyNumberFormat="1" applyFont="1" applyFill="1" applyBorder="1"/>
    <xf numFmtId="164" fontId="48" fillId="0" borderId="13" xfId="0" applyNumberFormat="1" applyFont="1" applyFill="1" applyBorder="1"/>
    <xf numFmtId="0" fontId="44" fillId="0" borderId="0" xfId="0" applyFont="1" applyFill="1" applyBorder="1"/>
    <xf numFmtId="168" fontId="44" fillId="6" borderId="13" xfId="2" applyNumberFormat="1" applyFont="1" applyFill="1" applyBorder="1"/>
    <xf numFmtId="2" fontId="44" fillId="6" borderId="13" xfId="0" applyNumberFormat="1" applyFont="1" applyFill="1" applyBorder="1"/>
    <xf numFmtId="9" fontId="44" fillId="6" borderId="13" xfId="0" applyNumberFormat="1" applyFont="1" applyFill="1" applyBorder="1"/>
    <xf numFmtId="169" fontId="44" fillId="6" borderId="3" xfId="0" applyNumberFormat="1" applyFont="1" applyFill="1" applyBorder="1"/>
    <xf numFmtId="164" fontId="45" fillId="6" borderId="11" xfId="0" applyNumberFormat="1" applyFont="1" applyFill="1" applyBorder="1"/>
    <xf numFmtId="164" fontId="47" fillId="6" borderId="13" xfId="0" applyNumberFormat="1" applyFont="1" applyFill="1" applyBorder="1"/>
    <xf numFmtId="164" fontId="48" fillId="6" borderId="13" xfId="0" applyNumberFormat="1" applyFont="1" applyFill="1" applyBorder="1"/>
    <xf numFmtId="6" fontId="50" fillId="6" borderId="13" xfId="0" applyNumberFormat="1" applyFont="1" applyFill="1" applyBorder="1"/>
    <xf numFmtId="6" fontId="26" fillId="3" borderId="13" xfId="0" applyNumberFormat="1" applyFont="1" applyFill="1" applyBorder="1"/>
    <xf numFmtId="6" fontId="50" fillId="3" borderId="13" xfId="0" applyNumberFormat="1" applyFont="1" applyFill="1" applyBorder="1"/>
    <xf numFmtId="0" fontId="2" fillId="7" borderId="13" xfId="1" applyFill="1" applyBorder="1" applyAlignment="1">
      <alignment horizontal="left"/>
    </xf>
    <xf numFmtId="164" fontId="2" fillId="0" borderId="13" xfId="1" applyNumberFormat="1" applyFill="1" applyBorder="1" applyAlignment="1">
      <alignment horizontal="center" vertical="center" wrapText="1"/>
    </xf>
    <xf numFmtId="164" fontId="28" fillId="6" borderId="19" xfId="0" applyNumberFormat="1" applyFont="1" applyFill="1" applyBorder="1"/>
    <xf numFmtId="164" fontId="28" fillId="0" borderId="19" xfId="0" applyNumberFormat="1" applyFont="1" applyFill="1" applyBorder="1"/>
    <xf numFmtId="164" fontId="45" fillId="6" borderId="19" xfId="0" applyNumberFormat="1" applyFont="1" applyFill="1" applyBorder="1"/>
    <xf numFmtId="164" fontId="45" fillId="0" borderId="19" xfId="0" applyNumberFormat="1" applyFont="1" applyFill="1" applyBorder="1"/>
    <xf numFmtId="164" fontId="35" fillId="6" borderId="19" xfId="0" applyNumberFormat="1" applyFont="1" applyFill="1" applyBorder="1"/>
    <xf numFmtId="164" fontId="35" fillId="0" borderId="19" xfId="0" applyNumberFormat="1" applyFont="1" applyFill="1" applyBorder="1"/>
    <xf numFmtId="164" fontId="28" fillId="6" borderId="18" xfId="0" applyNumberFormat="1" applyFont="1" applyFill="1" applyBorder="1"/>
    <xf numFmtId="0" fontId="43" fillId="0" borderId="13" xfId="0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35" fillId="6" borderId="13" xfId="0" applyNumberFormat="1" applyFont="1" applyFill="1" applyBorder="1"/>
    <xf numFmtId="164" fontId="4" fillId="6" borderId="13" xfId="0" applyNumberFormat="1" applyFont="1" applyFill="1" applyBorder="1"/>
    <xf numFmtId="164" fontId="35" fillId="0" borderId="13" xfId="0" applyNumberFormat="1" applyFont="1" applyFill="1" applyBorder="1"/>
    <xf numFmtId="164" fontId="4" fillId="0" borderId="13" xfId="0" applyNumberFormat="1" applyFont="1" applyFill="1" applyBorder="1"/>
    <xf numFmtId="164" fontId="46" fillId="6" borderId="13" xfId="0" applyNumberFormat="1" applyFont="1" applyFill="1" applyBorder="1"/>
    <xf numFmtId="164" fontId="46" fillId="0" borderId="13" xfId="0" applyNumberFormat="1" applyFont="1" applyFill="1" applyBorder="1"/>
    <xf numFmtId="0" fontId="0" fillId="0" borderId="10" xfId="0" applyNumberFormat="1" applyFont="1" applyFill="1" applyBorder="1" applyAlignment="1">
      <alignment horizontal="right"/>
    </xf>
    <xf numFmtId="168" fontId="0" fillId="6" borderId="16" xfId="2" applyNumberFormat="1" applyFont="1" applyFill="1" applyBorder="1"/>
    <xf numFmtId="2" fontId="0" fillId="6" borderId="16" xfId="0" applyNumberFormat="1" applyFont="1" applyFill="1" applyBorder="1"/>
    <xf numFmtId="9" fontId="0" fillId="6" borderId="16" xfId="0" applyNumberFormat="1" applyFont="1" applyFill="1" applyBorder="1"/>
    <xf numFmtId="169" fontId="0" fillId="6" borderId="20" xfId="0" applyNumberFormat="1" applyFont="1" applyFill="1" applyBorder="1"/>
    <xf numFmtId="164" fontId="35" fillId="6" borderId="16" xfId="0" applyNumberFormat="1" applyFont="1" applyFill="1" applyBorder="1"/>
    <xf numFmtId="164" fontId="4" fillId="6" borderId="16" xfId="0" applyNumberFormat="1" applyFont="1" applyFill="1" applyBorder="1"/>
    <xf numFmtId="6" fontId="26" fillId="6" borderId="16" xfId="0" applyNumberFormat="1" applyFont="1" applyFill="1" applyBorder="1"/>
    <xf numFmtId="164" fontId="8" fillId="6" borderId="16" xfId="0" applyNumberFormat="1" applyFont="1" applyFill="1" applyBorder="1"/>
    <xf numFmtId="164" fontId="27" fillId="6" borderId="16" xfId="0" applyNumberFormat="1" applyFont="1" applyFill="1" applyBorder="1"/>
    <xf numFmtId="0" fontId="25" fillId="0" borderId="21" xfId="0" applyFont="1" applyFill="1" applyBorder="1" applyAlignment="1">
      <alignment horizontal="center" vertical="center" wrapText="1"/>
    </xf>
    <xf numFmtId="164" fontId="25" fillId="6" borderId="21" xfId="0" applyNumberFormat="1" applyFont="1" applyFill="1" applyBorder="1"/>
    <xf numFmtId="164" fontId="25" fillId="0" borderId="21" xfId="0" applyNumberFormat="1" applyFont="1" applyFill="1" applyBorder="1"/>
    <xf numFmtId="164" fontId="49" fillId="6" borderId="21" xfId="0" applyNumberFormat="1" applyFont="1" applyFill="1" applyBorder="1"/>
    <xf numFmtId="164" fontId="49" fillId="0" borderId="21" xfId="0" applyNumberFormat="1" applyFont="1" applyFill="1" applyBorder="1"/>
    <xf numFmtId="164" fontId="25" fillId="6" borderId="22" xfId="0" applyNumberFormat="1" applyFont="1" applyFill="1" applyBorder="1"/>
    <xf numFmtId="49" fontId="1" fillId="0" borderId="23" xfId="0" applyNumberFormat="1" applyFont="1" applyFill="1" applyBorder="1" applyAlignment="1">
      <alignment horizontal="center" vertical="center" wrapText="1"/>
    </xf>
    <xf numFmtId="49" fontId="0" fillId="6" borderId="23" xfId="0" applyNumberFormat="1" applyFont="1" applyFill="1" applyBorder="1"/>
    <xf numFmtId="49" fontId="0" fillId="0" borderId="23" xfId="0" applyNumberFormat="1" applyFont="1" applyFill="1" applyBorder="1"/>
    <xf numFmtId="49" fontId="44" fillId="6" borderId="23" xfId="0" applyNumberFormat="1" applyFont="1" applyFill="1" applyBorder="1"/>
    <xf numFmtId="49" fontId="44" fillId="0" borderId="23" xfId="0" applyNumberFormat="1" applyFont="1" applyFill="1" applyBorder="1"/>
    <xf numFmtId="49" fontId="0" fillId="6" borderId="24" xfId="0" applyNumberFormat="1" applyFont="1" applyFill="1" applyBorder="1"/>
    <xf numFmtId="49" fontId="1" fillId="0" borderId="5" xfId="0" applyNumberFormat="1" applyFont="1" applyFill="1" applyBorder="1" applyAlignment="1">
      <alignment horizontal="center" vertical="center" wrapText="1"/>
    </xf>
    <xf numFmtId="168" fontId="1" fillId="0" borderId="6" xfId="2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9" fontId="1" fillId="0" borderId="6" xfId="0" applyNumberFormat="1" applyFont="1" applyFill="1" applyBorder="1" applyAlignment="1">
      <alignment horizontal="center" vertical="center" wrapText="1"/>
    </xf>
    <xf numFmtId="169" fontId="28" fillId="0" borderId="6" xfId="0" applyNumberFormat="1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6" fontId="26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9" fontId="42" fillId="0" borderId="10" xfId="3" applyNumberFormat="1" applyFont="1" applyBorder="1" applyAlignment="1" applyProtection="1">
      <alignment vertical="center" wrapText="1"/>
    </xf>
    <xf numFmtId="0" fontId="4" fillId="0" borderId="15" xfId="3" applyFont="1" applyFill="1" applyBorder="1" applyAlignment="1" applyProtection="1">
      <alignment horizontal="left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9" fontId="4" fillId="0" borderId="15" xfId="3" applyNumberFormat="1" applyFont="1" applyFill="1" applyBorder="1" applyAlignment="1" applyProtection="1">
      <alignment horizontal="center" vertical="center" wrapText="1"/>
    </xf>
    <xf numFmtId="0" fontId="31" fillId="0" borderId="13" xfId="3" applyFont="1" applyBorder="1" applyAlignment="1" applyProtection="1">
      <alignment horizontal="left" vertical="center" indent="1"/>
    </xf>
    <xf numFmtId="0" fontId="31" fillId="0" borderId="4" xfId="3" applyFont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center" vertical="center"/>
    </xf>
    <xf numFmtId="3" fontId="31" fillId="0" borderId="4" xfId="3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 indent="1"/>
    </xf>
    <xf numFmtId="9" fontId="30" fillId="0" borderId="13" xfId="3" applyNumberFormat="1" applyBorder="1" applyAlignment="1" applyProtection="1">
      <alignment horizontal="center" vertical="center"/>
    </xf>
    <xf numFmtId="164" fontId="30" fillId="0" borderId="13" xfId="3" applyNumberFormat="1" applyBorder="1" applyAlignment="1" applyProtection="1">
      <alignment horizontal="center" vertical="center"/>
    </xf>
    <xf numFmtId="164" fontId="34" fillId="0" borderId="13" xfId="3" applyNumberFormat="1" applyFont="1" applyBorder="1" applyAlignment="1" applyProtection="1">
      <alignment horizontal="center" vertical="center"/>
    </xf>
    <xf numFmtId="164" fontId="41" fillId="0" borderId="13" xfId="3" applyNumberFormat="1" applyFont="1" applyBorder="1" applyAlignment="1" applyProtection="1">
      <alignment horizontal="center" vertical="center"/>
    </xf>
    <xf numFmtId="0" fontId="31" fillId="8" borderId="13" xfId="3" applyFont="1" applyFill="1" applyBorder="1" applyAlignment="1" applyProtection="1">
      <alignment horizontal="left" vertical="center" indent="1"/>
    </xf>
    <xf numFmtId="0" fontId="31" fillId="8" borderId="2" xfId="3" applyFont="1" applyFill="1" applyBorder="1" applyAlignment="1" applyProtection="1">
      <alignment horizontal="left" vertical="center"/>
    </xf>
    <xf numFmtId="0" fontId="31" fillId="8" borderId="2" xfId="3" applyFont="1" applyFill="1" applyBorder="1" applyAlignment="1" applyProtection="1">
      <alignment horizontal="center" vertical="center"/>
    </xf>
    <xf numFmtId="3" fontId="31" fillId="8" borderId="2" xfId="3" applyNumberFormat="1" applyFont="1" applyFill="1" applyBorder="1" applyAlignment="1" applyProtection="1">
      <alignment horizontal="center" vertical="center"/>
    </xf>
    <xf numFmtId="0" fontId="0" fillId="8" borderId="13" xfId="0" applyFont="1" applyFill="1" applyBorder="1" applyAlignment="1" applyProtection="1">
      <alignment horizontal="left" vertical="center" wrapText="1" indent="1"/>
    </xf>
    <xf numFmtId="9" fontId="30" fillId="8" borderId="13" xfId="3" applyNumberFormat="1" applyFont="1" applyFill="1" applyBorder="1" applyAlignment="1" applyProtection="1">
      <alignment horizontal="center" vertical="center"/>
    </xf>
    <xf numFmtId="164" fontId="30" fillId="8" borderId="13" xfId="3" applyNumberFormat="1" applyFill="1" applyBorder="1" applyAlignment="1" applyProtection="1">
      <alignment horizontal="center" vertical="center"/>
    </xf>
    <xf numFmtId="164" fontId="34" fillId="8" borderId="13" xfId="3" applyNumberFormat="1" applyFont="1" applyFill="1" applyBorder="1" applyAlignment="1" applyProtection="1">
      <alignment horizontal="center" vertical="center"/>
    </xf>
    <xf numFmtId="164" fontId="41" fillId="8" borderId="13" xfId="3" applyNumberFormat="1" applyFont="1" applyFill="1" applyBorder="1" applyAlignment="1" applyProtection="1">
      <alignment horizontal="center" vertical="center"/>
    </xf>
    <xf numFmtId="0" fontId="31" fillId="11" borderId="13" xfId="3" applyFont="1" applyFill="1" applyBorder="1" applyAlignment="1" applyProtection="1">
      <alignment horizontal="left" vertical="center" indent="1"/>
    </xf>
    <xf numFmtId="0" fontId="0" fillId="9" borderId="0" xfId="0" applyFill="1" applyProtection="1"/>
    <xf numFmtId="0" fontId="31" fillId="5" borderId="13" xfId="3" applyFont="1" applyFill="1" applyBorder="1" applyAlignment="1" applyProtection="1">
      <alignment horizontal="left" vertical="center" indent="1"/>
    </xf>
    <xf numFmtId="9" fontId="30" fillId="0" borderId="0" xfId="3" applyNumberFormat="1" applyFill="1" applyBorder="1" applyAlignment="1" applyProtection="1">
      <alignment horizontal="center" vertical="center"/>
    </xf>
    <xf numFmtId="0" fontId="30" fillId="0" borderId="0" xfId="3" applyFont="1" applyAlignment="1" applyProtection="1"/>
    <xf numFmtId="0" fontId="30" fillId="0" borderId="0" xfId="3" applyFont="1" applyAlignment="1" applyProtection="1">
      <alignment horizontal="left"/>
    </xf>
    <xf numFmtId="9" fontId="30" fillId="0" borderId="0" xfId="3" applyNumberFormat="1" applyFont="1" applyAlignment="1" applyProtection="1"/>
    <xf numFmtId="164" fontId="32" fillId="0" borderId="4" xfId="3" applyNumberFormat="1" applyFont="1" applyBorder="1" applyAlignment="1" applyProtection="1">
      <alignment horizontal="center" vertical="center"/>
    </xf>
    <xf numFmtId="164" fontId="37" fillId="0" borderId="4" xfId="3" applyNumberFormat="1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164" fontId="32" fillId="0" borderId="0" xfId="3" applyNumberFormat="1" applyFont="1" applyAlignment="1" applyProtection="1"/>
    <xf numFmtId="0" fontId="4" fillId="0" borderId="0" xfId="0" applyFont="1" applyProtection="1"/>
    <xf numFmtId="0" fontId="30" fillId="0" borderId="0" xfId="3" applyFont="1" applyBorder="1" applyAlignment="1" applyProtection="1"/>
    <xf numFmtId="0" fontId="30" fillId="0" borderId="0" xfId="3" applyFont="1" applyBorder="1" applyAlignment="1" applyProtection="1">
      <alignment horizontal="left"/>
    </xf>
    <xf numFmtId="9" fontId="30" fillId="0" borderId="0" xfId="3" applyNumberFormat="1" applyFont="1" applyBorder="1" applyAlignment="1" applyProtection="1"/>
    <xf numFmtId="164" fontId="32" fillId="0" borderId="0" xfId="3" applyNumberFormat="1" applyFont="1" applyBorder="1" applyAlignment="1" applyProtection="1"/>
    <xf numFmtId="164" fontId="0" fillId="0" borderId="0" xfId="0" applyNumberFormat="1" applyBorder="1" applyProtection="1"/>
    <xf numFmtId="0" fontId="33" fillId="0" borderId="0" xfId="0" applyFont="1" applyBorder="1" applyAlignment="1" applyProtection="1">
      <alignment horizontal="center"/>
    </xf>
    <xf numFmtId="164" fontId="32" fillId="0" borderId="0" xfId="3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</xf>
    <xf numFmtId="9" fontId="1" fillId="0" borderId="13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 horizontal="right"/>
    </xf>
    <xf numFmtId="0" fontId="53" fillId="7" borderId="13" xfId="0" applyFont="1" applyFill="1" applyBorder="1"/>
    <xf numFmtId="0" fontId="55" fillId="0" borderId="15" xfId="3" applyFont="1" applyFill="1" applyBorder="1" applyAlignment="1" applyProtection="1">
      <alignment horizontal="left" vertical="center" wrapText="1"/>
    </xf>
    <xf numFmtId="0" fontId="38" fillId="0" borderId="15" xfId="3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164" fontId="35" fillId="6" borderId="1" xfId="0" applyNumberFormat="1" applyFont="1" applyFill="1" applyBorder="1"/>
    <xf numFmtId="6" fontId="56" fillId="6" borderId="13" xfId="0" applyNumberFormat="1" applyFont="1" applyFill="1" applyBorder="1"/>
    <xf numFmtId="164" fontId="11" fillId="6" borderId="13" xfId="0" applyNumberFormat="1" applyFont="1" applyFill="1" applyBorder="1"/>
    <xf numFmtId="164" fontId="35" fillId="6" borderId="21" xfId="0" applyNumberFormat="1" applyFont="1" applyFill="1" applyBorder="1"/>
    <xf numFmtId="164" fontId="35" fillId="0" borderId="1" xfId="0" applyNumberFormat="1" applyFont="1" applyFill="1" applyBorder="1"/>
    <xf numFmtId="6" fontId="56" fillId="3" borderId="13" xfId="0" applyNumberFormat="1" applyFont="1" applyFill="1" applyBorder="1"/>
    <xf numFmtId="164" fontId="11" fillId="0" borderId="13" xfId="0" applyNumberFormat="1" applyFont="1" applyFill="1" applyBorder="1"/>
    <xf numFmtId="164" fontId="35" fillId="0" borderId="21" xfId="0" applyNumberFormat="1" applyFont="1" applyFill="1" applyBorder="1"/>
    <xf numFmtId="164" fontId="35" fillId="6" borderId="17" xfId="0" applyNumberFormat="1" applyFont="1" applyFill="1" applyBorder="1"/>
    <xf numFmtId="6" fontId="56" fillId="6" borderId="16" xfId="0" applyNumberFormat="1" applyFont="1" applyFill="1" applyBorder="1"/>
    <xf numFmtId="164" fontId="11" fillId="6" borderId="16" xfId="0" applyNumberFormat="1" applyFont="1" applyFill="1" applyBorder="1"/>
    <xf numFmtId="164" fontId="35" fillId="6" borderId="22" xfId="0" applyNumberFormat="1" applyFont="1" applyFill="1" applyBorder="1"/>
    <xf numFmtId="0" fontId="11" fillId="0" borderId="13" xfId="0" applyFont="1" applyFill="1" applyBorder="1"/>
    <xf numFmtId="164" fontId="4" fillId="0" borderId="0" xfId="0" applyNumberFormat="1" applyFont="1" applyFill="1" applyBorder="1"/>
    <xf numFmtId="6" fontId="50" fillId="3" borderId="0" xfId="0" applyNumberFormat="1" applyFont="1" applyFill="1" applyBorder="1"/>
    <xf numFmtId="164" fontId="11" fillId="0" borderId="0" xfId="0" applyNumberFormat="1" applyFont="1" applyFill="1" applyBorder="1"/>
    <xf numFmtId="0" fontId="35" fillId="0" borderId="0" xfId="0" applyFont="1" applyFill="1" applyBorder="1"/>
    <xf numFmtId="6" fontId="26" fillId="0" borderId="0" xfId="0" applyNumberFormat="1" applyFont="1" applyFill="1" applyBorder="1"/>
    <xf numFmtId="0" fontId="11" fillId="0" borderId="0" xfId="0" applyFont="1" applyFill="1" applyBorder="1"/>
    <xf numFmtId="168" fontId="0" fillId="0" borderId="0" xfId="2" applyNumberFormat="1" applyFont="1" applyFill="1" applyBorder="1"/>
    <xf numFmtId="2" fontId="0" fillId="0" borderId="0" xfId="0" applyNumberFormat="1" applyFont="1" applyFill="1" applyBorder="1"/>
    <xf numFmtId="169" fontId="0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0" fontId="35" fillId="0" borderId="13" xfId="0" applyFont="1" applyFill="1" applyBorder="1"/>
    <xf numFmtId="6" fontId="26" fillId="5" borderId="6" xfId="0" applyNumberFormat="1" applyFont="1" applyFill="1" applyBorder="1" applyAlignment="1">
      <alignment horizontal="center" vertical="center" wrapText="1"/>
    </xf>
    <xf numFmtId="0" fontId="39" fillId="0" borderId="1" xfId="0" applyFont="1" applyBorder="1" applyProtection="1"/>
    <xf numFmtId="0" fontId="60" fillId="0" borderId="0" xfId="0" applyFont="1" applyProtection="1"/>
    <xf numFmtId="164" fontId="61" fillId="0" borderId="0" xfId="3" applyNumberFormat="1" applyFont="1" applyAlignment="1" applyProtection="1"/>
    <xf numFmtId="0" fontId="39" fillId="0" borderId="0" xfId="0" applyFont="1" applyBorder="1" applyProtection="1"/>
    <xf numFmtId="0" fontId="60" fillId="0" borderId="0" xfId="0" applyFont="1" applyBorder="1" applyProtection="1"/>
    <xf numFmtId="164" fontId="61" fillId="0" borderId="0" xfId="3" applyNumberFormat="1" applyFont="1" applyBorder="1" applyAlignment="1" applyProtection="1"/>
    <xf numFmtId="164" fontId="35" fillId="0" borderId="0" xfId="0" applyNumberFormat="1" applyFont="1" applyBorder="1" applyProtection="1"/>
    <xf numFmtId="164" fontId="62" fillId="0" borderId="4" xfId="3" applyNumberFormat="1" applyFont="1" applyBorder="1" applyAlignment="1" applyProtection="1">
      <alignment horizontal="right" vertical="center"/>
    </xf>
    <xf numFmtId="164" fontId="35" fillId="10" borderId="0" xfId="0" applyNumberFormat="1" applyFont="1" applyFill="1" applyProtection="1"/>
    <xf numFmtId="164" fontId="61" fillId="0" borderId="16" xfId="3" applyNumberFormat="1" applyFont="1" applyBorder="1" applyAlignment="1" applyProtection="1">
      <alignment horizontal="center" vertical="center"/>
    </xf>
    <xf numFmtId="164" fontId="62" fillId="0" borderId="16" xfId="3" applyNumberFormat="1" applyFont="1" applyBorder="1" applyAlignment="1" applyProtection="1">
      <alignment horizontal="center" vertical="center"/>
    </xf>
    <xf numFmtId="164" fontId="34" fillId="0" borderId="16" xfId="3" applyNumberFormat="1" applyFont="1" applyBorder="1" applyAlignment="1" applyProtection="1">
      <alignment horizontal="center" vertical="center"/>
    </xf>
    <xf numFmtId="164" fontId="30" fillId="0" borderId="16" xfId="3" applyNumberFormat="1" applyBorder="1" applyAlignment="1" applyProtection="1">
      <alignment horizontal="center" vertical="center"/>
    </xf>
    <xf numFmtId="164" fontId="61" fillId="0" borderId="17" xfId="3" applyNumberFormat="1" applyFont="1" applyBorder="1" applyAlignment="1" applyProtection="1">
      <alignment horizontal="center" vertical="center"/>
    </xf>
    <xf numFmtId="164" fontId="0" fillId="0" borderId="12" xfId="0" applyNumberFormat="1" applyBorder="1" applyProtection="1"/>
    <xf numFmtId="164" fontId="32" fillId="0" borderId="12" xfId="3" applyNumberFormat="1" applyFont="1" applyBorder="1" applyAlignment="1" applyProtection="1">
      <alignment horizontal="center" vertical="center"/>
    </xf>
    <xf numFmtId="9" fontId="30" fillId="0" borderId="20" xfId="3" applyNumberFormat="1" applyBorder="1" applyAlignment="1" applyProtection="1">
      <alignment horizontal="center" vertical="center"/>
    </xf>
    <xf numFmtId="9" fontId="30" fillId="0" borderId="16" xfId="3" applyNumberFormat="1" applyBorder="1" applyAlignment="1" applyProtection="1">
      <alignment horizontal="center" vertical="center"/>
    </xf>
    <xf numFmtId="0" fontId="0" fillId="8" borderId="16" xfId="0" applyFont="1" applyFill="1" applyBorder="1" applyAlignment="1" applyProtection="1">
      <alignment horizontal="left" vertical="center" wrapText="1" indent="1"/>
    </xf>
    <xf numFmtId="0" fontId="31" fillId="8" borderId="27" xfId="3" applyFont="1" applyFill="1" applyBorder="1" applyAlignment="1" applyProtection="1">
      <alignment horizontal="center" vertical="center"/>
    </xf>
    <xf numFmtId="3" fontId="31" fillId="8" borderId="27" xfId="3" applyNumberFormat="1" applyFont="1" applyFill="1" applyBorder="1" applyAlignment="1" applyProtection="1">
      <alignment horizontal="center" vertical="center"/>
    </xf>
    <xf numFmtId="0" fontId="31" fillId="8" borderId="27" xfId="3" applyFont="1" applyFill="1" applyBorder="1" applyAlignment="1" applyProtection="1">
      <alignment horizontal="left" vertical="center"/>
    </xf>
    <xf numFmtId="0" fontId="31" fillId="0" borderId="16" xfId="3" applyFont="1" applyBorder="1" applyAlignment="1" applyProtection="1">
      <alignment horizontal="left" vertical="center" indent="1"/>
    </xf>
    <xf numFmtId="164" fontId="61" fillId="8" borderId="13" xfId="3" applyNumberFormat="1" applyFont="1" applyFill="1" applyBorder="1" applyAlignment="1" applyProtection="1">
      <alignment horizontal="center" vertical="center"/>
    </xf>
    <xf numFmtId="164" fontId="62" fillId="8" borderId="13" xfId="3" applyNumberFormat="1" applyFont="1" applyFill="1" applyBorder="1" applyAlignment="1" applyProtection="1">
      <alignment horizontal="center" vertical="center"/>
    </xf>
    <xf numFmtId="164" fontId="61" fillId="8" borderId="1" xfId="3" applyNumberFormat="1" applyFont="1" applyFill="1" applyBorder="1" applyAlignment="1" applyProtection="1">
      <alignment horizontal="center" vertical="center"/>
    </xf>
    <xf numFmtId="164" fontId="0" fillId="10" borderId="11" xfId="0" applyNumberFormat="1" applyFill="1" applyBorder="1" applyProtection="1"/>
    <xf numFmtId="164" fontId="32" fillId="10" borderId="11" xfId="3" applyNumberFormat="1" applyFont="1" applyFill="1" applyBorder="1" applyAlignment="1" applyProtection="1">
      <alignment horizontal="center" vertical="center"/>
    </xf>
    <xf numFmtId="9" fontId="30" fillId="8" borderId="3" xfId="3" applyNumberFormat="1" applyFill="1" applyBorder="1" applyAlignment="1" applyProtection="1">
      <alignment horizontal="center" vertical="center"/>
    </xf>
    <xf numFmtId="164" fontId="61" fillId="0" borderId="13" xfId="3" applyNumberFormat="1" applyFont="1" applyBorder="1" applyAlignment="1" applyProtection="1">
      <alignment horizontal="center" vertical="center"/>
    </xf>
    <xf numFmtId="164" fontId="62" fillId="0" borderId="13" xfId="3" applyNumberFormat="1" applyFont="1" applyBorder="1" applyAlignment="1" applyProtection="1">
      <alignment horizontal="center" vertical="center"/>
    </xf>
    <xf numFmtId="164" fontId="61" fillId="0" borderId="1" xfId="3" applyNumberFormat="1" applyFont="1" applyBorder="1" applyAlignment="1" applyProtection="1">
      <alignment horizontal="center" vertical="center"/>
    </xf>
    <xf numFmtId="164" fontId="0" fillId="0" borderId="11" xfId="0" applyNumberFormat="1" applyBorder="1" applyProtection="1"/>
    <xf numFmtId="164" fontId="32" fillId="0" borderId="11" xfId="3" applyNumberFormat="1" applyFont="1" applyBorder="1" applyAlignment="1" applyProtection="1">
      <alignment horizontal="center" vertical="center"/>
    </xf>
    <xf numFmtId="9" fontId="30" fillId="0" borderId="3" xfId="3" applyNumberFormat="1" applyBorder="1" applyAlignment="1" applyProtection="1">
      <alignment horizontal="center" vertical="center"/>
    </xf>
    <xf numFmtId="164" fontId="0" fillId="8" borderId="11" xfId="0" applyNumberFormat="1" applyFill="1" applyBorder="1" applyProtection="1"/>
    <xf numFmtId="164" fontId="32" fillId="8" borderId="11" xfId="3" applyNumberFormat="1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164" fontId="35" fillId="0" borderId="9" xfId="0" applyNumberFormat="1" applyFont="1" applyFill="1" applyBorder="1" applyAlignment="1" applyProtection="1">
      <alignment horizontal="center" vertical="center" wrapText="1"/>
    </xf>
    <xf numFmtId="164" fontId="28" fillId="0" borderId="28" xfId="3" applyNumberFormat="1" applyFont="1" applyFill="1" applyBorder="1" applyAlignment="1" applyProtection="1">
      <alignment horizontal="center" vertical="center" wrapText="1"/>
    </xf>
    <xf numFmtId="9" fontId="4" fillId="0" borderId="29" xfId="3" applyNumberFormat="1" applyFont="1" applyFill="1" applyBorder="1" applyAlignment="1" applyProtection="1">
      <alignment horizontal="center" vertical="center" wrapText="1"/>
    </xf>
    <xf numFmtId="9" fontId="63" fillId="0" borderId="17" xfId="3" applyNumberFormat="1" applyFont="1" applyBorder="1" applyAlignment="1" applyProtection="1">
      <alignment vertical="center" wrapText="1"/>
    </xf>
    <xf numFmtId="9" fontId="64" fillId="0" borderId="10" xfId="3" applyNumberFormat="1" applyFont="1" applyBorder="1" applyAlignment="1" applyProtection="1">
      <alignment vertical="center" wrapText="1"/>
    </xf>
    <xf numFmtId="0" fontId="35" fillId="0" borderId="10" xfId="0" applyFont="1" applyBorder="1" applyAlignment="1" applyProtection="1">
      <alignment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6" fontId="26" fillId="5" borderId="13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/>
    <xf numFmtId="6" fontId="56" fillId="5" borderId="13" xfId="0" applyNumberFormat="1" applyFont="1" applyFill="1" applyBorder="1"/>
    <xf numFmtId="49" fontId="0" fillId="0" borderId="1" xfId="0" applyNumberFormat="1" applyFont="1" applyFill="1" applyBorder="1"/>
    <xf numFmtId="169" fontId="1" fillId="0" borderId="25" xfId="0" applyNumberFormat="1" applyFont="1" applyFill="1" applyBorder="1" applyAlignment="1">
      <alignment horizontal="center" vertical="center" wrapText="1"/>
    </xf>
    <xf numFmtId="164" fontId="35" fillId="0" borderId="30" xfId="0" applyNumberFormat="1" applyFont="1" applyFill="1" applyBorder="1" applyAlignment="1">
      <alignment horizontal="center" vertical="center" wrapText="1"/>
    </xf>
    <xf numFmtId="169" fontId="28" fillId="0" borderId="5" xfId="0" applyNumberFormat="1" applyFont="1" applyFill="1" applyBorder="1" applyAlignment="1">
      <alignment horizontal="center" vertical="center" wrapText="1"/>
    </xf>
    <xf numFmtId="164" fontId="28" fillId="0" borderId="7" xfId="0" applyNumberFormat="1" applyFont="1" applyFill="1" applyBorder="1" applyAlignment="1">
      <alignment horizontal="center" vertical="center" wrapText="1"/>
    </xf>
    <xf numFmtId="6" fontId="56" fillId="5" borderId="16" xfId="0" applyNumberFormat="1" applyFont="1" applyFill="1" applyBorder="1"/>
    <xf numFmtId="49" fontId="0" fillId="0" borderId="24" xfId="0" applyNumberFormat="1" applyFont="1" applyFill="1" applyBorder="1"/>
    <xf numFmtId="49" fontId="0" fillId="0" borderId="17" xfId="0" applyNumberFormat="1" applyFont="1" applyFill="1" applyBorder="1"/>
    <xf numFmtId="168" fontId="0" fillId="0" borderId="16" xfId="2" applyNumberFormat="1" applyFont="1" applyFill="1" applyBorder="1"/>
    <xf numFmtId="2" fontId="0" fillId="0" borderId="16" xfId="0" applyNumberFormat="1" applyFont="1" applyFill="1" applyBorder="1"/>
    <xf numFmtId="9" fontId="0" fillId="0" borderId="16" xfId="0" applyNumberFormat="1" applyFont="1" applyFill="1" applyBorder="1"/>
    <xf numFmtId="169" fontId="0" fillId="0" borderId="20" xfId="0" applyNumberFormat="1" applyFont="1" applyFill="1" applyBorder="1"/>
    <xf numFmtId="164" fontId="28" fillId="0" borderId="12" xfId="0" applyNumberFormat="1" applyFont="1" applyFill="1" applyBorder="1"/>
    <xf numFmtId="164" fontId="35" fillId="0" borderId="17" xfId="0" applyNumberFormat="1" applyFont="1" applyFill="1" applyBorder="1"/>
    <xf numFmtId="164" fontId="4" fillId="0" borderId="16" xfId="0" applyNumberFormat="1" applyFont="1" applyFill="1" applyBorder="1"/>
    <xf numFmtId="164" fontId="11" fillId="0" borderId="16" xfId="0" applyNumberFormat="1" applyFont="1" applyFill="1" applyBorder="1"/>
    <xf numFmtId="164" fontId="35" fillId="0" borderId="22" xfId="0" applyNumberFormat="1" applyFont="1" applyFill="1" applyBorder="1"/>
    <xf numFmtId="6" fontId="33" fillId="5" borderId="15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/>
    <xf numFmtId="168" fontId="4" fillId="5" borderId="0" xfId="2" applyNumberFormat="1" applyFont="1" applyFill="1" applyBorder="1"/>
    <xf numFmtId="2" fontId="4" fillId="5" borderId="0" xfId="0" applyNumberFormat="1" applyFont="1" applyFill="1" applyBorder="1"/>
    <xf numFmtId="169" fontId="4" fillId="5" borderId="0" xfId="0" applyNumberFormat="1" applyFont="1" applyFill="1" applyBorder="1"/>
    <xf numFmtId="0" fontId="59" fillId="4" borderId="0" xfId="0" applyFont="1" applyFill="1" applyBorder="1"/>
    <xf numFmtId="168" fontId="14" fillId="4" borderId="0" xfId="2" applyNumberFormat="1" applyFont="1" applyFill="1" applyBorder="1"/>
    <xf numFmtId="2" fontId="14" fillId="4" borderId="0" xfId="0" applyNumberFormat="1" applyFont="1" applyFill="1" applyBorder="1"/>
    <xf numFmtId="0" fontId="2" fillId="4" borderId="0" xfId="1" applyFill="1" applyBorder="1" applyAlignment="1">
      <alignment horizontal="left"/>
    </xf>
    <xf numFmtId="0" fontId="23" fillId="4" borderId="0" xfId="0" applyFont="1" applyFill="1" applyBorder="1"/>
    <xf numFmtId="169" fontId="23" fillId="4" borderId="0" xfId="0" applyNumberFormat="1" applyFont="1" applyFill="1" applyBorder="1"/>
    <xf numFmtId="169" fontId="28" fillId="4" borderId="0" xfId="0" applyNumberFormat="1" applyFont="1" applyFill="1" applyBorder="1"/>
    <xf numFmtId="164" fontId="65" fillId="0" borderId="13" xfId="1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/>
    <xf numFmtId="164" fontId="8" fillId="0" borderId="0" xfId="0" applyNumberFormat="1" applyFont="1" applyFill="1" applyBorder="1"/>
    <xf numFmtId="9" fontId="66" fillId="0" borderId="10" xfId="3" applyNumberFormat="1" applyFont="1" applyBorder="1" applyAlignment="1" applyProtection="1">
      <alignment vertical="center" wrapText="1"/>
    </xf>
    <xf numFmtId="164" fontId="41" fillId="0" borderId="16" xfId="3" applyNumberFormat="1" applyFont="1" applyBorder="1" applyAlignment="1" applyProtection="1">
      <alignment horizontal="center" vertical="center"/>
    </xf>
    <xf numFmtId="164" fontId="41" fillId="0" borderId="4" xfId="3" applyNumberFormat="1" applyFont="1" applyBorder="1" applyAlignment="1" applyProtection="1">
      <alignment horizontal="right" vertical="center"/>
    </xf>
    <xf numFmtId="164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59" fillId="4" borderId="13" xfId="0" applyFont="1" applyFill="1" applyBorder="1"/>
    <xf numFmtId="168" fontId="14" fillId="4" borderId="13" xfId="2" applyNumberFormat="1" applyFont="1" applyFill="1" applyBorder="1"/>
    <xf numFmtId="2" fontId="14" fillId="4" borderId="13" xfId="0" applyNumberFormat="1" applyFont="1" applyFill="1" applyBorder="1"/>
    <xf numFmtId="0" fontId="2" fillId="4" borderId="13" xfId="1" applyFill="1" applyBorder="1" applyAlignment="1">
      <alignment horizontal="left"/>
    </xf>
    <xf numFmtId="0" fontId="23" fillId="4" borderId="13" xfId="0" applyFont="1" applyFill="1" applyBorder="1"/>
    <xf numFmtId="169" fontId="23" fillId="4" borderId="3" xfId="0" applyNumberFormat="1" applyFont="1" applyFill="1" applyBorder="1"/>
    <xf numFmtId="1" fontId="1" fillId="0" borderId="31" xfId="0" applyNumberFormat="1" applyFont="1" applyFill="1" applyBorder="1" applyAlignment="1">
      <alignment horizontal="center" wrapText="1"/>
    </xf>
    <xf numFmtId="49" fontId="0" fillId="6" borderId="36" xfId="0" applyNumberFormat="1" applyFont="1" applyFill="1" applyBorder="1"/>
    <xf numFmtId="168" fontId="0" fillId="6" borderId="8" xfId="2" applyNumberFormat="1" applyFont="1" applyFill="1" applyBorder="1"/>
    <xf numFmtId="2" fontId="0" fillId="6" borderId="8" xfId="0" applyNumberFormat="1" applyFont="1" applyFill="1" applyBorder="1"/>
    <xf numFmtId="9" fontId="0" fillId="6" borderId="8" xfId="0" applyNumberFormat="1" applyFont="1" applyFill="1" applyBorder="1"/>
    <xf numFmtId="169" fontId="0" fillId="6" borderId="31" xfId="0" applyNumberFormat="1" applyFont="1" applyFill="1" applyBorder="1"/>
    <xf numFmtId="164" fontId="35" fillId="6" borderId="38" xfId="0" applyNumberFormat="1" applyFont="1" applyFill="1" applyBorder="1"/>
    <xf numFmtId="164" fontId="4" fillId="6" borderId="8" xfId="0" applyNumberFormat="1" applyFont="1" applyFill="1" applyBorder="1"/>
    <xf numFmtId="164" fontId="33" fillId="6" borderId="8" xfId="0" applyNumberFormat="1" applyFont="1" applyFill="1" applyBorder="1"/>
    <xf numFmtId="164" fontId="11" fillId="6" borderId="8" xfId="0" applyNumberFormat="1" applyFont="1" applyFill="1" applyBorder="1"/>
    <xf numFmtId="164" fontId="0" fillId="0" borderId="0" xfId="0" applyNumberFormat="1" applyFont="1" applyFill="1" applyBorder="1"/>
    <xf numFmtId="164" fontId="33" fillId="0" borderId="13" xfId="0" applyNumberFormat="1" applyFont="1" applyFill="1" applyBorder="1"/>
    <xf numFmtId="164" fontId="33" fillId="6" borderId="13" xfId="0" applyNumberFormat="1" applyFont="1" applyFill="1" applyBorder="1"/>
    <xf numFmtId="164" fontId="33" fillId="6" borderId="16" xfId="0" applyNumberFormat="1" applyFont="1" applyFill="1" applyBorder="1"/>
    <xf numFmtId="6" fontId="26" fillId="5" borderId="13" xfId="0" applyNumberFormat="1" applyFont="1" applyFill="1" applyBorder="1"/>
    <xf numFmtId="0" fontId="60" fillId="0" borderId="0" xfId="0" applyFont="1" applyFill="1" applyBorder="1"/>
    <xf numFmtId="6" fontId="50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6" fontId="26" fillId="5" borderId="0" xfId="0" applyNumberFormat="1" applyFont="1" applyFill="1" applyBorder="1"/>
    <xf numFmtId="164" fontId="70" fillId="0" borderId="13" xfId="1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/>
    <xf numFmtId="5" fontId="71" fillId="0" borderId="3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/>
    <xf numFmtId="9" fontId="74" fillId="0" borderId="10" xfId="3" applyNumberFormat="1" applyFont="1" applyBorder="1" applyAlignment="1" applyProtection="1">
      <alignment vertical="center" wrapText="1"/>
    </xf>
    <xf numFmtId="9" fontId="63" fillId="0" borderId="10" xfId="3" applyNumberFormat="1" applyFont="1" applyBorder="1" applyAlignment="1" applyProtection="1">
      <alignment vertical="center" wrapText="1"/>
    </xf>
    <xf numFmtId="164" fontId="67" fillId="0" borderId="15" xfId="0" applyNumberFormat="1" applyFont="1" applyFill="1" applyBorder="1" applyAlignment="1" applyProtection="1">
      <alignment horizontal="center" vertical="center" wrapText="1"/>
    </xf>
    <xf numFmtId="0" fontId="35" fillId="0" borderId="29" xfId="0" applyFont="1" applyFill="1" applyBorder="1" applyAlignment="1" applyProtection="1">
      <alignment horizontal="center" vertical="center" wrapText="1"/>
    </xf>
    <xf numFmtId="164" fontId="75" fillId="0" borderId="13" xfId="3" applyNumberFormat="1" applyFont="1" applyBorder="1" applyAlignment="1" applyProtection="1">
      <alignment horizontal="center" vertical="center"/>
    </xf>
    <xf numFmtId="164" fontId="61" fillId="0" borderId="3" xfId="3" applyNumberFormat="1" applyFont="1" applyBorder="1" applyAlignment="1" applyProtection="1">
      <alignment horizontal="center" vertical="center"/>
    </xf>
    <xf numFmtId="5" fontId="35" fillId="0" borderId="11" xfId="0" applyNumberFormat="1" applyFont="1" applyFill="1" applyBorder="1" applyAlignment="1" applyProtection="1">
      <alignment horizontal="center"/>
    </xf>
    <xf numFmtId="5" fontId="11" fillId="0" borderId="11" xfId="0" applyNumberFormat="1" applyFont="1" applyFill="1" applyBorder="1" applyAlignment="1" applyProtection="1">
      <alignment horizontal="center"/>
    </xf>
    <xf numFmtId="5" fontId="3" fillId="0" borderId="11" xfId="0" applyNumberFormat="1" applyFont="1" applyFill="1" applyBorder="1" applyAlignment="1" applyProtection="1">
      <alignment horizontal="center"/>
    </xf>
    <xf numFmtId="5" fontId="0" fillId="0" borderId="0" xfId="0" applyNumberFormat="1" applyFill="1" applyBorder="1" applyProtection="1"/>
    <xf numFmtId="164" fontId="75" fillId="8" borderId="13" xfId="3" applyNumberFormat="1" applyFont="1" applyFill="1" applyBorder="1" applyAlignment="1" applyProtection="1">
      <alignment horizontal="center" vertical="center"/>
    </xf>
    <xf numFmtId="164" fontId="61" fillId="8" borderId="3" xfId="3" applyNumberFormat="1" applyFont="1" applyFill="1" applyBorder="1" applyAlignment="1" applyProtection="1">
      <alignment horizontal="center" vertical="center"/>
    </xf>
    <xf numFmtId="5" fontId="35" fillId="8" borderId="11" xfId="0" applyNumberFormat="1" applyFont="1" applyFill="1" applyBorder="1" applyAlignment="1" applyProtection="1">
      <alignment horizontal="center"/>
    </xf>
    <xf numFmtId="5" fontId="11" fillId="8" borderId="11" xfId="0" applyNumberFormat="1" applyFont="1" applyFill="1" applyBorder="1" applyAlignment="1" applyProtection="1">
      <alignment horizontal="center"/>
    </xf>
    <xf numFmtId="5" fontId="3" fillId="8" borderId="11" xfId="0" applyNumberFormat="1" applyFont="1" applyFill="1" applyBorder="1" applyAlignment="1" applyProtection="1">
      <alignment horizontal="center"/>
    </xf>
    <xf numFmtId="164" fontId="75" fillId="0" borderId="16" xfId="3" applyNumberFormat="1" applyFont="1" applyBorder="1" applyAlignment="1" applyProtection="1">
      <alignment horizontal="center" vertical="center"/>
    </xf>
    <xf numFmtId="164" fontId="61" fillId="0" borderId="20" xfId="3" applyNumberFormat="1" applyFont="1" applyBorder="1" applyAlignment="1" applyProtection="1">
      <alignment horizontal="center" vertical="center"/>
    </xf>
    <xf numFmtId="164" fontId="75" fillId="0" borderId="4" xfId="3" applyNumberFormat="1" applyFont="1" applyBorder="1" applyAlignment="1" applyProtection="1">
      <alignment horizontal="right" vertical="center"/>
    </xf>
    <xf numFmtId="164" fontId="76" fillId="0" borderId="0" xfId="0" applyNumberFormat="1" applyFont="1" applyBorder="1" applyAlignment="1" applyProtection="1">
      <alignment horizontal="right"/>
    </xf>
    <xf numFmtId="0" fontId="76" fillId="0" borderId="0" xfId="0" applyFont="1" applyBorder="1" applyAlignment="1" applyProtection="1">
      <alignment horizontal="right"/>
    </xf>
    <xf numFmtId="0" fontId="76" fillId="0" borderId="0" xfId="0" applyFont="1" applyAlignment="1" applyProtection="1">
      <alignment horizontal="right"/>
    </xf>
    <xf numFmtId="0" fontId="11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0" xfId="0" applyFill="1" applyBorder="1"/>
    <xf numFmtId="169" fontId="29" fillId="0" borderId="26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9" fontId="29" fillId="0" borderId="1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54" fillId="0" borderId="10" xfId="3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3" applyFont="1" applyFill="1" applyBorder="1" applyAlignment="1" applyProtection="1"/>
    <xf numFmtId="0" fontId="30" fillId="0" borderId="0" xfId="3" applyFont="1" applyFill="1" applyBorder="1" applyAlignment="1" applyProtection="1">
      <alignment horizontal="left"/>
    </xf>
    <xf numFmtId="9" fontId="30" fillId="0" borderId="0" xfId="3" applyNumberFormat="1" applyFont="1" applyFill="1" applyBorder="1" applyAlignment="1" applyProtection="1"/>
    <xf numFmtId="164" fontId="32" fillId="0" borderId="0" xfId="3" applyNumberFormat="1" applyFont="1" applyFill="1" applyBorder="1" applyAlignment="1" applyProtection="1"/>
    <xf numFmtId="0" fontId="31" fillId="0" borderId="0" xfId="3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5" fontId="77" fillId="0" borderId="11" xfId="0" applyNumberFormat="1" applyFont="1" applyFill="1" applyBorder="1" applyAlignment="1" applyProtection="1">
      <alignment horizontal="center"/>
    </xf>
    <xf numFmtId="5" fontId="77" fillId="8" borderId="11" xfId="0" applyNumberFormat="1" applyFont="1" applyFill="1" applyBorder="1" applyAlignment="1" applyProtection="1">
      <alignment horizontal="center"/>
    </xf>
    <xf numFmtId="5" fontId="78" fillId="0" borderId="0" xfId="0" applyNumberFormat="1" applyFont="1" applyFill="1" applyBorder="1" applyProtection="1"/>
    <xf numFmtId="164" fontId="35" fillId="0" borderId="32" xfId="0" applyNumberFormat="1" applyFont="1" applyFill="1" applyBorder="1" applyAlignment="1">
      <alignment horizontal="center" vertical="center" wrapText="1"/>
    </xf>
    <xf numFmtId="5" fontId="35" fillId="0" borderId="12" xfId="0" applyNumberFormat="1" applyFont="1" applyFill="1" applyBorder="1" applyAlignment="1" applyProtection="1">
      <alignment horizontal="center"/>
    </xf>
    <xf numFmtId="5" fontId="11" fillId="0" borderId="12" xfId="0" applyNumberFormat="1" applyFont="1" applyFill="1" applyBorder="1" applyAlignment="1" applyProtection="1">
      <alignment horizontal="center"/>
    </xf>
    <xf numFmtId="5" fontId="3" fillId="0" borderId="12" xfId="0" applyNumberFormat="1" applyFont="1" applyFill="1" applyBorder="1" applyAlignment="1" applyProtection="1">
      <alignment horizontal="center"/>
    </xf>
    <xf numFmtId="5" fontId="77" fillId="0" borderId="12" xfId="0" applyNumberFormat="1" applyFont="1" applyFill="1" applyBorder="1" applyAlignment="1" applyProtection="1">
      <alignment horizontal="center"/>
    </xf>
    <xf numFmtId="5" fontId="35" fillId="0" borderId="37" xfId="0" applyNumberFormat="1" applyFont="1" applyFill="1" applyBorder="1" applyAlignment="1" applyProtection="1">
      <alignment horizontal="center"/>
    </xf>
    <xf numFmtId="5" fontId="11" fillId="0" borderId="37" xfId="0" applyNumberFormat="1" applyFont="1" applyFill="1" applyBorder="1" applyAlignment="1" applyProtection="1">
      <alignment horizontal="center"/>
    </xf>
    <xf numFmtId="5" fontId="3" fillId="0" borderId="37" xfId="0" applyNumberFormat="1" applyFont="1" applyFill="1" applyBorder="1" applyAlignment="1" applyProtection="1">
      <alignment horizontal="center"/>
    </xf>
    <xf numFmtId="5" fontId="77" fillId="0" borderId="37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5" fontId="71" fillId="0" borderId="0" xfId="0" applyNumberFormat="1" applyFont="1" applyFill="1" applyBorder="1" applyAlignment="1">
      <alignment horizontal="center" vertical="center" wrapText="1"/>
    </xf>
    <xf numFmtId="164" fontId="35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5" fontId="71" fillId="0" borderId="34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left"/>
    </xf>
    <xf numFmtId="9" fontId="1" fillId="0" borderId="8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35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71" fillId="0" borderId="39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35" fillId="6" borderId="13" xfId="0" applyNumberFormat="1" applyFont="1" applyFill="1" applyBorder="1" applyAlignment="1">
      <alignment horizontal="center" vertical="center"/>
    </xf>
    <xf numFmtId="164" fontId="11" fillId="6" borderId="13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164" fontId="71" fillId="6" borderId="3" xfId="0" applyNumberFormat="1" applyFont="1" applyFill="1" applyBorder="1" applyAlignment="1">
      <alignment horizontal="center" vertical="center"/>
    </xf>
    <xf numFmtId="164" fontId="71" fillId="0" borderId="3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164" fontId="33" fillId="6" borderId="1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9" fontId="1" fillId="6" borderId="13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164" fontId="35" fillId="6" borderId="31" xfId="0" applyNumberFormat="1" applyFont="1" applyFill="1" applyBorder="1"/>
    <xf numFmtId="164" fontId="35" fillId="0" borderId="3" xfId="0" applyNumberFormat="1" applyFont="1" applyFill="1" applyBorder="1"/>
    <xf numFmtId="164" fontId="35" fillId="6" borderId="3" xfId="0" applyNumberFormat="1" applyFont="1" applyFill="1" applyBorder="1"/>
    <xf numFmtId="164" fontId="35" fillId="6" borderId="20" xfId="0" applyNumberFormat="1" applyFont="1" applyFill="1" applyBorder="1"/>
    <xf numFmtId="0" fontId="35" fillId="0" borderId="3" xfId="0" applyFont="1" applyFill="1" applyBorder="1"/>
    <xf numFmtId="5" fontId="71" fillId="0" borderId="8" xfId="0" applyNumberFormat="1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164" fontId="35" fillId="6" borderId="8" xfId="0" applyNumberFormat="1" applyFont="1" applyFill="1" applyBorder="1"/>
    <xf numFmtId="164" fontId="3" fillId="6" borderId="8" xfId="0" applyNumberFormat="1" applyFont="1" applyFill="1" applyBorder="1"/>
    <xf numFmtId="164" fontId="71" fillId="6" borderId="8" xfId="0" applyNumberFormat="1" applyFont="1" applyFill="1" applyBorder="1"/>
    <xf numFmtId="164" fontId="3" fillId="0" borderId="13" xfId="0" applyNumberFormat="1" applyFont="1" applyFill="1" applyBorder="1"/>
    <xf numFmtId="164" fontId="71" fillId="0" borderId="13" xfId="0" applyNumberFormat="1" applyFont="1" applyFill="1" applyBorder="1"/>
    <xf numFmtId="164" fontId="3" fillId="6" borderId="13" xfId="0" applyNumberFormat="1" applyFont="1" applyFill="1" applyBorder="1"/>
    <xf numFmtId="164" fontId="71" fillId="6" borderId="13" xfId="0" applyNumberFormat="1" applyFont="1" applyFill="1" applyBorder="1"/>
    <xf numFmtId="164" fontId="3" fillId="6" borderId="16" xfId="0" applyNumberFormat="1" applyFont="1" applyFill="1" applyBorder="1"/>
    <xf numFmtId="164" fontId="71" fillId="6" borderId="16" xfId="0" applyNumberFormat="1" applyFont="1" applyFill="1" applyBorder="1"/>
    <xf numFmtId="164" fontId="0" fillId="0" borderId="13" xfId="0" applyNumberFormat="1" applyFont="1" applyFill="1" applyBorder="1"/>
    <xf numFmtId="0" fontId="60" fillId="0" borderId="13" xfId="0" applyFont="1" applyFill="1" applyBorder="1"/>
    <xf numFmtId="164" fontId="20" fillId="0" borderId="13" xfId="0" applyNumberFormat="1" applyFont="1" applyFill="1" applyBorder="1"/>
    <xf numFmtId="6" fontId="73" fillId="0" borderId="13" xfId="0" applyNumberFormat="1" applyFont="1" applyFill="1" applyBorder="1"/>
    <xf numFmtId="164" fontId="3" fillId="0" borderId="13" xfId="0" applyNumberFormat="1" applyFont="1" applyFill="1" applyBorder="1" applyAlignment="1">
      <alignment horizontal="right" wrapText="1"/>
    </xf>
    <xf numFmtId="0" fontId="73" fillId="0" borderId="13" xfId="0" applyFont="1" applyFill="1" applyBorder="1"/>
    <xf numFmtId="164" fontId="69" fillId="0" borderId="13" xfId="0" applyNumberFormat="1" applyFont="1" applyFill="1" applyBorder="1" applyAlignment="1">
      <alignment horizontal="right" wrapText="1"/>
    </xf>
    <xf numFmtId="0" fontId="20" fillId="0" borderId="13" xfId="0" applyFont="1" applyFill="1" applyBorder="1"/>
    <xf numFmtId="164" fontId="28" fillId="0" borderId="6" xfId="0" applyNumberFormat="1" applyFont="1" applyFill="1" applyBorder="1" applyAlignment="1">
      <alignment horizontal="center" vertical="center" wrapText="1"/>
    </xf>
    <xf numFmtId="169" fontId="29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8" fillId="6" borderId="8" xfId="0" applyNumberFormat="1" applyFont="1" applyFill="1" applyBorder="1"/>
    <xf numFmtId="164" fontId="28" fillId="0" borderId="13" xfId="0" applyNumberFormat="1" applyFont="1" applyFill="1" applyBorder="1"/>
    <xf numFmtId="164" fontId="28" fillId="6" borderId="13" xfId="0" applyNumberFormat="1" applyFont="1" applyFill="1" applyBorder="1"/>
    <xf numFmtId="164" fontId="28" fillId="6" borderId="16" xfId="0" applyNumberFormat="1" applyFont="1" applyFill="1" applyBorder="1"/>
    <xf numFmtId="164" fontId="28" fillId="5" borderId="13" xfId="0" applyNumberFormat="1" applyFont="1" applyFill="1" applyBorder="1" applyAlignment="1">
      <alignment horizontal="right" wrapText="1"/>
    </xf>
    <xf numFmtId="164" fontId="28" fillId="5" borderId="13" xfId="0" applyNumberFormat="1" applyFont="1" applyFill="1" applyBorder="1"/>
    <xf numFmtId="169" fontId="28" fillId="0" borderId="13" xfId="0" applyNumberFormat="1" applyFont="1" applyFill="1" applyBorder="1"/>
    <xf numFmtId="0" fontId="0" fillId="0" borderId="3" xfId="0" applyFont="1" applyFill="1" applyBorder="1"/>
    <xf numFmtId="0" fontId="23" fillId="4" borderId="3" xfId="0" applyFont="1" applyFill="1" applyBorder="1"/>
  </cellXfs>
  <cellStyles count="4">
    <cellStyle name="Comma" xfId="2" builtinId="3"/>
    <cellStyle name="Hyperlink" xfId="1" builtinId="8"/>
    <cellStyle name="Normal" xfId="0" builtinId="0"/>
    <cellStyle name="Normal 2" xfId="3" xr:uid="{337FE2DD-C20A-4A09-845F-2BF8C4976275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85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2" xr16:uid="{7ADF36E5-CF72-467D-B9F5-5675E42AC7CA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8E8F00C9-CADE-4421-95DA-A9AD165B6C1C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3" xr16:uid="{65638B44-0870-466E-81E7-C6CB05404D7C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4" xr16:uid="{324EA3CD-9EAC-4642-BA54-2ABAED296A82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ltools.universalservice.org/portal-external/budgetLookup/" TargetMode="External"/><Relationship Id="rId1" Type="http://schemas.openxmlformats.org/officeDocument/2006/relationships/hyperlink" Target="https://sltools.universalservice.org/portal-external/budgetLookup/" TargetMode="External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ltools.universalservice.org/portal-external/budgetLookup/" TargetMode="External"/><Relationship Id="rId1" Type="http://schemas.openxmlformats.org/officeDocument/2006/relationships/hyperlink" Target="https://sltools.universalservice.org/portal-external/budgetLookup/" TargetMode="External"/><Relationship Id="rId4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ltools.universalservice.org/portal-external/budgetLookup/" TargetMode="External"/><Relationship Id="rId1" Type="http://schemas.openxmlformats.org/officeDocument/2006/relationships/hyperlink" Target="https://sltools.universalservice.org/portal-external/budgetLookup/" TargetMode="External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ltools.universalservice.org/portal-external/budgetLookup/" TargetMode="External"/><Relationship Id="rId1" Type="http://schemas.openxmlformats.org/officeDocument/2006/relationships/hyperlink" Target="https://sltools.universalservice.org/portal-external/budgetLookup/" TargetMode="External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9"/>
  <sheetViews>
    <sheetView topLeftCell="B22" workbookViewId="0">
      <selection activeCell="D29" sqref="D29"/>
    </sheetView>
  </sheetViews>
  <sheetFormatPr defaultRowHeight="15" x14ac:dyDescent="0.25"/>
  <cols>
    <col min="1" max="1" width="8" style="28" hidden="1" customWidth="1"/>
    <col min="2" max="2" width="9.140625" style="28"/>
    <col min="3" max="3" width="28.42578125" style="28" customWidth="1"/>
    <col min="4" max="4" width="11.28515625" style="29" customWidth="1"/>
    <col min="5" max="5" width="12.85546875" style="30" customWidth="1"/>
    <col min="6" max="6" width="13.5703125" style="31" customWidth="1"/>
    <col min="7" max="7" width="16.42578125" customWidth="1"/>
    <col min="8" max="8" width="12.85546875" style="1" customWidth="1"/>
    <col min="9" max="9" width="12" style="32" customWidth="1"/>
  </cols>
  <sheetData>
    <row r="1" spans="1:9" ht="15.75" x14ac:dyDescent="0.25">
      <c r="A1"/>
      <c r="B1"/>
      <c r="C1" s="5" t="s">
        <v>0</v>
      </c>
      <c r="D1" s="6"/>
      <c r="E1" s="7"/>
      <c r="F1" s="8"/>
      <c r="G1" s="9"/>
      <c r="H1" s="10"/>
      <c r="I1" s="11"/>
    </row>
    <row r="2" spans="1:9" ht="5.25" customHeight="1" x14ac:dyDescent="0.25">
      <c r="A2"/>
      <c r="B2"/>
      <c r="C2"/>
      <c r="D2" s="6"/>
      <c r="E2" s="7"/>
      <c r="F2" s="8"/>
      <c r="G2" s="9"/>
      <c r="H2" s="12"/>
      <c r="I2" s="11"/>
    </row>
    <row r="3" spans="1:9" x14ac:dyDescent="0.25">
      <c r="A3"/>
      <c r="B3"/>
      <c r="C3" s="13" t="s">
        <v>13</v>
      </c>
      <c r="D3" s="6"/>
      <c r="E3" s="7"/>
      <c r="F3" s="8"/>
      <c r="G3" s="9"/>
      <c r="H3" s="14"/>
      <c r="I3" s="11"/>
    </row>
    <row r="4" spans="1:9" x14ac:dyDescent="0.25">
      <c r="A4"/>
      <c r="B4"/>
      <c r="C4" s="15" t="s">
        <v>1</v>
      </c>
      <c r="D4" s="6"/>
      <c r="E4" s="7"/>
      <c r="F4" s="8"/>
      <c r="G4" s="9"/>
      <c r="H4" s="16"/>
      <c r="I4" s="11"/>
    </row>
    <row r="5" spans="1:9" x14ac:dyDescent="0.25">
      <c r="A5"/>
      <c r="B5"/>
      <c r="C5" s="17" t="s">
        <v>2</v>
      </c>
      <c r="D5" s="6"/>
      <c r="E5" s="7"/>
      <c r="F5" s="8"/>
      <c r="G5" s="9"/>
      <c r="H5" s="18"/>
      <c r="I5" s="11"/>
    </row>
    <row r="6" spans="1:9" x14ac:dyDescent="0.25">
      <c r="A6"/>
      <c r="B6"/>
      <c r="C6" s="19" t="s">
        <v>3</v>
      </c>
      <c r="D6" s="6"/>
      <c r="E6" s="7"/>
      <c r="F6" s="8"/>
      <c r="G6" s="9"/>
      <c r="H6" s="18"/>
      <c r="I6" s="11"/>
    </row>
    <row r="7" spans="1:9" x14ac:dyDescent="0.25">
      <c r="A7"/>
      <c r="B7"/>
      <c r="C7" s="20" t="s">
        <v>4</v>
      </c>
      <c r="D7" s="6"/>
      <c r="E7" s="7"/>
      <c r="F7" s="8"/>
      <c r="G7" s="9"/>
      <c r="H7" s="18"/>
      <c r="I7" s="11"/>
    </row>
    <row r="8" spans="1:9" ht="7.5" customHeight="1" x14ac:dyDescent="0.25"/>
    <row r="9" spans="1:9" ht="60" x14ac:dyDescent="0.25">
      <c r="A9" s="33" t="s">
        <v>14</v>
      </c>
      <c r="B9" s="21" t="s">
        <v>5</v>
      </c>
      <c r="C9" s="21" t="s">
        <v>6</v>
      </c>
      <c r="D9" s="22" t="s">
        <v>7</v>
      </c>
      <c r="E9" s="23" t="s">
        <v>8</v>
      </c>
      <c r="F9" s="24" t="s">
        <v>9</v>
      </c>
      <c r="G9" s="25" t="s">
        <v>10</v>
      </c>
      <c r="H9" s="26" t="s">
        <v>11</v>
      </c>
      <c r="I9" s="34" t="s">
        <v>12</v>
      </c>
    </row>
    <row r="10" spans="1:9" x14ac:dyDescent="0.25">
      <c r="A10" s="28">
        <v>14</v>
      </c>
      <c r="B10" s="28">
        <v>5</v>
      </c>
      <c r="C10" s="27" t="s">
        <v>15</v>
      </c>
      <c r="D10" s="22">
        <v>3.501818963512525</v>
      </c>
      <c r="E10" s="23">
        <v>0.68609865470852016</v>
      </c>
      <c r="F10" s="24">
        <f t="shared" ref="F10:F73" si="0">IF(E10&lt;0.01,0.25,(IF(E10&lt;0.2,0.5,(IF(E10&lt;0.35,0.6,(IF(E10&lt;0.5,0.7,(IF(E10&lt;0.75,0.8,0.85)))))))))</f>
        <v>0.8</v>
      </c>
      <c r="G10" s="25">
        <f>1-F10</f>
        <v>0.19999999999999996</v>
      </c>
      <c r="H10" s="26">
        <v>1689</v>
      </c>
      <c r="I10" s="34">
        <f>IF(H10&lt;750,30000,IF(H10&gt;1500,60000,H10*40))</f>
        <v>60000</v>
      </c>
    </row>
    <row r="11" spans="1:9" x14ac:dyDescent="0.25">
      <c r="A11" s="28">
        <v>63</v>
      </c>
      <c r="B11" s="28">
        <v>2</v>
      </c>
      <c r="C11" s="27" t="s">
        <v>16</v>
      </c>
      <c r="D11" s="22">
        <v>6.2449554489960253</v>
      </c>
      <c r="E11" s="23">
        <v>0.38622754491017963</v>
      </c>
      <c r="F11" s="24">
        <f t="shared" si="0"/>
        <v>0.7</v>
      </c>
      <c r="G11" s="25">
        <f t="shared" ref="G11:G74" si="1">1-F11</f>
        <v>0.30000000000000004</v>
      </c>
      <c r="H11" s="26">
        <v>424</v>
      </c>
      <c r="I11" s="34">
        <f t="shared" ref="I11:I74" si="2">IF(H11&lt;750,30000,IF(H11&gt;1500,60000,H11*40))</f>
        <v>30000</v>
      </c>
    </row>
    <row r="12" spans="1:9" x14ac:dyDescent="0.25">
      <c r="A12" s="28">
        <v>70</v>
      </c>
      <c r="B12" s="28">
        <v>7</v>
      </c>
      <c r="C12" s="27" t="s">
        <v>17</v>
      </c>
      <c r="D12" s="22">
        <v>10.963033898846335</v>
      </c>
      <c r="E12" s="23">
        <v>0.36762688614540467</v>
      </c>
      <c r="F12" s="24">
        <f t="shared" si="0"/>
        <v>0.7</v>
      </c>
      <c r="G12" s="25">
        <f t="shared" si="1"/>
        <v>0.30000000000000004</v>
      </c>
      <c r="H12" s="26">
        <v>749</v>
      </c>
      <c r="I12" s="34">
        <f t="shared" si="2"/>
        <v>30000</v>
      </c>
    </row>
    <row r="13" spans="1:9" x14ac:dyDescent="0.25">
      <c r="A13" s="28">
        <v>84</v>
      </c>
      <c r="B13" s="28">
        <v>4</v>
      </c>
      <c r="C13" s="27" t="s">
        <v>18</v>
      </c>
      <c r="D13" s="22">
        <v>1.583810286054095</v>
      </c>
      <c r="E13" s="23">
        <v>0.26829268292682928</v>
      </c>
      <c r="F13" s="24">
        <f t="shared" si="0"/>
        <v>0.6</v>
      </c>
      <c r="G13" s="25">
        <f t="shared" si="1"/>
        <v>0.4</v>
      </c>
      <c r="H13" s="26">
        <v>220</v>
      </c>
      <c r="I13" s="34">
        <f t="shared" si="2"/>
        <v>30000</v>
      </c>
    </row>
    <row r="14" spans="1:9" x14ac:dyDescent="0.25">
      <c r="A14" s="28">
        <v>91</v>
      </c>
      <c r="B14" s="28">
        <v>4</v>
      </c>
      <c r="C14" s="27" t="s">
        <v>19</v>
      </c>
      <c r="D14" s="22">
        <v>4.2347591130644364</v>
      </c>
      <c r="E14" s="23">
        <v>0.57259380097879287</v>
      </c>
      <c r="F14" s="24">
        <f t="shared" si="0"/>
        <v>0.8</v>
      </c>
      <c r="G14" s="25">
        <f t="shared" si="1"/>
        <v>0.19999999999999996</v>
      </c>
      <c r="H14" s="26">
        <v>569</v>
      </c>
      <c r="I14" s="34">
        <f t="shared" si="2"/>
        <v>30000</v>
      </c>
    </row>
    <row r="15" spans="1:9" x14ac:dyDescent="0.25">
      <c r="A15" s="28">
        <v>105</v>
      </c>
      <c r="B15" s="28">
        <v>5</v>
      </c>
      <c r="C15" s="27" t="s">
        <v>20</v>
      </c>
      <c r="D15" s="22">
        <v>4.2505271579376522</v>
      </c>
      <c r="E15" s="23">
        <v>0.39393939393939392</v>
      </c>
      <c r="F15" s="24">
        <f t="shared" si="0"/>
        <v>0.7</v>
      </c>
      <c r="G15" s="25">
        <f t="shared" si="1"/>
        <v>0.30000000000000004</v>
      </c>
      <c r="H15" s="26">
        <v>462</v>
      </c>
      <c r="I15" s="34">
        <f t="shared" si="2"/>
        <v>30000</v>
      </c>
    </row>
    <row r="16" spans="1:9" x14ac:dyDescent="0.25">
      <c r="A16" s="28">
        <v>119</v>
      </c>
      <c r="B16" s="28">
        <v>11</v>
      </c>
      <c r="C16" s="27" t="s">
        <v>21</v>
      </c>
      <c r="D16" s="22">
        <v>9.8989608736708075</v>
      </c>
      <c r="E16" s="23">
        <v>0.36607727570399479</v>
      </c>
      <c r="F16" s="24">
        <f t="shared" si="0"/>
        <v>0.7</v>
      </c>
      <c r="G16" s="25">
        <f t="shared" si="1"/>
        <v>0.30000000000000004</v>
      </c>
      <c r="H16" s="26">
        <v>1601</v>
      </c>
      <c r="I16" s="34">
        <f t="shared" si="2"/>
        <v>60000</v>
      </c>
    </row>
    <row r="17" spans="1:9" x14ac:dyDescent="0.25">
      <c r="A17" s="28">
        <v>140</v>
      </c>
      <c r="B17" s="28">
        <v>9</v>
      </c>
      <c r="C17" s="27" t="s">
        <v>22</v>
      </c>
      <c r="D17" s="22">
        <v>4.4785475509844321</v>
      </c>
      <c r="E17" s="23">
        <v>0.50021340162185235</v>
      </c>
      <c r="F17" s="24">
        <f t="shared" si="0"/>
        <v>0.8</v>
      </c>
      <c r="G17" s="25">
        <f t="shared" si="1"/>
        <v>0.19999999999999996</v>
      </c>
      <c r="H17" s="26">
        <v>2427</v>
      </c>
      <c r="I17" s="34">
        <f t="shared" si="2"/>
        <v>60000</v>
      </c>
    </row>
    <row r="18" spans="1:9" x14ac:dyDescent="0.25">
      <c r="A18" s="28">
        <v>154</v>
      </c>
      <c r="B18" s="28">
        <v>4</v>
      </c>
      <c r="C18" s="27" t="s">
        <v>23</v>
      </c>
      <c r="D18" s="22">
        <v>6.1900571509583031</v>
      </c>
      <c r="E18" s="23">
        <v>0.63857374392220423</v>
      </c>
      <c r="F18" s="24">
        <f t="shared" si="0"/>
        <v>0.8</v>
      </c>
      <c r="G18" s="25">
        <f t="shared" si="1"/>
        <v>0.19999999999999996</v>
      </c>
      <c r="H18" s="26">
        <v>1249</v>
      </c>
      <c r="I18" s="34">
        <f t="shared" si="2"/>
        <v>49960</v>
      </c>
    </row>
    <row r="19" spans="1:9" x14ac:dyDescent="0.25">
      <c r="A19" s="28">
        <v>161</v>
      </c>
      <c r="B19" s="28">
        <v>3</v>
      </c>
      <c r="C19" s="27" t="s">
        <v>24</v>
      </c>
      <c r="D19" s="22">
        <v>3.7388823901961206</v>
      </c>
      <c r="E19" s="23">
        <v>0.28807947019867547</v>
      </c>
      <c r="F19" s="24">
        <f t="shared" si="0"/>
        <v>0.6</v>
      </c>
      <c r="G19" s="25">
        <f t="shared" si="1"/>
        <v>0.4</v>
      </c>
      <c r="H19" s="26">
        <v>311</v>
      </c>
      <c r="I19" s="34">
        <f t="shared" si="2"/>
        <v>30000</v>
      </c>
    </row>
    <row r="20" spans="1:9" x14ac:dyDescent="0.25">
      <c r="A20" s="28">
        <v>170</v>
      </c>
      <c r="B20" s="28">
        <v>12</v>
      </c>
      <c r="C20" s="27" t="s">
        <v>25</v>
      </c>
      <c r="D20" s="22">
        <v>5.1905963813047116</v>
      </c>
      <c r="E20" s="23">
        <v>0.5776580107790299</v>
      </c>
      <c r="F20" s="24">
        <f t="shared" si="0"/>
        <v>0.8</v>
      </c>
      <c r="G20" s="25">
        <f t="shared" si="1"/>
        <v>0.19999999999999996</v>
      </c>
      <c r="H20" s="26">
        <v>2123</v>
      </c>
      <c r="I20" s="34">
        <f t="shared" si="2"/>
        <v>60000</v>
      </c>
    </row>
    <row r="21" spans="1:9" x14ac:dyDescent="0.25">
      <c r="A21" s="28">
        <v>196</v>
      </c>
      <c r="B21" s="28">
        <v>9</v>
      </c>
      <c r="C21" s="27" t="s">
        <v>26</v>
      </c>
      <c r="D21" s="22">
        <v>3.4411587981998339</v>
      </c>
      <c r="E21" s="23">
        <v>0.32552693208430911</v>
      </c>
      <c r="F21" s="24">
        <f t="shared" si="0"/>
        <v>0.6</v>
      </c>
      <c r="G21" s="25">
        <f t="shared" si="1"/>
        <v>0.4</v>
      </c>
      <c r="H21" s="26">
        <v>440</v>
      </c>
      <c r="I21" s="34">
        <f t="shared" si="2"/>
        <v>30000</v>
      </c>
    </row>
    <row r="22" spans="1:9" x14ac:dyDescent="0.25">
      <c r="A22" s="28">
        <v>203</v>
      </c>
      <c r="B22" s="28">
        <v>5</v>
      </c>
      <c r="C22" s="27" t="s">
        <v>27</v>
      </c>
      <c r="D22" s="22">
        <v>5.4700444733003684</v>
      </c>
      <c r="E22" s="23">
        <v>0.2733812949640288</v>
      </c>
      <c r="F22" s="24">
        <f t="shared" si="0"/>
        <v>0.6</v>
      </c>
      <c r="G22" s="25">
        <f t="shared" si="1"/>
        <v>0.4</v>
      </c>
      <c r="H22" s="26">
        <v>822</v>
      </c>
      <c r="I22" s="34">
        <f t="shared" si="2"/>
        <v>32880</v>
      </c>
    </row>
    <row r="23" spans="1:9" x14ac:dyDescent="0.25">
      <c r="A23" s="28">
        <v>217</v>
      </c>
      <c r="B23" s="28">
        <v>10</v>
      </c>
      <c r="C23" s="27" t="s">
        <v>28</v>
      </c>
      <c r="D23" s="22">
        <v>3.8263401598775793</v>
      </c>
      <c r="E23" s="23">
        <v>0.44992050874403816</v>
      </c>
      <c r="F23" s="24">
        <f t="shared" si="0"/>
        <v>0.7</v>
      </c>
      <c r="G23" s="25">
        <f t="shared" si="1"/>
        <v>0.30000000000000004</v>
      </c>
      <c r="H23" s="26">
        <v>618</v>
      </c>
      <c r="I23" s="34">
        <f t="shared" si="2"/>
        <v>30000</v>
      </c>
    </row>
    <row r="24" spans="1:9" x14ac:dyDescent="0.25">
      <c r="A24" s="28">
        <v>231</v>
      </c>
      <c r="B24" s="28">
        <v>11</v>
      </c>
      <c r="C24" s="27" t="s">
        <v>29</v>
      </c>
      <c r="D24" s="22">
        <v>14.294393133955943</v>
      </c>
      <c r="E24" s="23">
        <v>0.19506462984723855</v>
      </c>
      <c r="F24" s="24">
        <f t="shared" si="0"/>
        <v>0.5</v>
      </c>
      <c r="G24" s="25">
        <f t="shared" si="1"/>
        <v>0.5</v>
      </c>
      <c r="H24" s="26">
        <v>1663</v>
      </c>
      <c r="I24" s="34">
        <f t="shared" si="2"/>
        <v>60000</v>
      </c>
    </row>
    <row r="25" spans="1:9" x14ac:dyDescent="0.25">
      <c r="A25" s="28">
        <v>245</v>
      </c>
      <c r="B25" s="28">
        <v>4</v>
      </c>
      <c r="C25" s="27" t="s">
        <v>30</v>
      </c>
      <c r="D25" s="22">
        <v>6.6074404846481185</v>
      </c>
      <c r="E25" s="23">
        <v>0.30272108843537415</v>
      </c>
      <c r="F25" s="24">
        <f t="shared" si="0"/>
        <v>0.6</v>
      </c>
      <c r="G25" s="25">
        <f t="shared" si="1"/>
        <v>0.4</v>
      </c>
      <c r="H25" s="26">
        <v>608</v>
      </c>
      <c r="I25" s="34">
        <f t="shared" si="2"/>
        <v>30000</v>
      </c>
    </row>
    <row r="26" spans="1:9" x14ac:dyDescent="0.25">
      <c r="A26" s="28">
        <v>287</v>
      </c>
      <c r="B26" s="28">
        <v>3</v>
      </c>
      <c r="C26" s="27" t="s">
        <v>31</v>
      </c>
      <c r="D26" s="22">
        <v>6.5405401775864309</v>
      </c>
      <c r="E26" s="23">
        <v>0.11607142857142858</v>
      </c>
      <c r="F26" s="24">
        <f t="shared" si="0"/>
        <v>0.5</v>
      </c>
      <c r="G26" s="25">
        <f t="shared" si="1"/>
        <v>0.5</v>
      </c>
      <c r="H26" s="26">
        <v>442</v>
      </c>
      <c r="I26" s="34">
        <f t="shared" si="2"/>
        <v>30000</v>
      </c>
    </row>
    <row r="27" spans="1:9" x14ac:dyDescent="0.25">
      <c r="A27" s="28">
        <v>308</v>
      </c>
      <c r="B27" s="28">
        <v>11</v>
      </c>
      <c r="C27" s="27" t="s">
        <v>32</v>
      </c>
      <c r="D27" s="22">
        <v>7.9538501074917951</v>
      </c>
      <c r="E27" s="23">
        <v>0.53516819571865448</v>
      </c>
      <c r="F27" s="24">
        <f t="shared" si="0"/>
        <v>0.8</v>
      </c>
      <c r="G27" s="25">
        <f t="shared" si="1"/>
        <v>0.19999999999999996</v>
      </c>
      <c r="H27" s="26">
        <v>1437</v>
      </c>
      <c r="I27" s="34">
        <f t="shared" si="2"/>
        <v>57480</v>
      </c>
    </row>
    <row r="28" spans="1:9" x14ac:dyDescent="0.25">
      <c r="A28" s="28">
        <v>315</v>
      </c>
      <c r="B28" s="28">
        <v>12</v>
      </c>
      <c r="C28" s="27" t="s">
        <v>33</v>
      </c>
      <c r="D28" s="22">
        <v>2.5656506166158097</v>
      </c>
      <c r="E28" s="23">
        <v>0.69672131147540983</v>
      </c>
      <c r="F28" s="24">
        <f t="shared" si="0"/>
        <v>0.8</v>
      </c>
      <c r="G28" s="25">
        <f t="shared" si="1"/>
        <v>0.19999999999999996</v>
      </c>
      <c r="H28" s="26">
        <v>403</v>
      </c>
      <c r="I28" s="34">
        <f t="shared" si="2"/>
        <v>30000</v>
      </c>
    </row>
    <row r="29" spans="1:9" x14ac:dyDescent="0.25">
      <c r="A29" s="28">
        <v>4263</v>
      </c>
      <c r="B29" s="28">
        <v>8</v>
      </c>
      <c r="C29" s="27" t="s">
        <v>34</v>
      </c>
      <c r="D29" s="22">
        <v>1.1944931350723322</v>
      </c>
      <c r="E29" s="23">
        <v>0.59302325581395354</v>
      </c>
      <c r="F29" s="24">
        <f t="shared" si="0"/>
        <v>0.8</v>
      </c>
      <c r="G29" s="25">
        <f t="shared" si="1"/>
        <v>0.19999999999999996</v>
      </c>
      <c r="H29" s="26">
        <v>265</v>
      </c>
      <c r="I29" s="34">
        <f t="shared" si="2"/>
        <v>30000</v>
      </c>
    </row>
    <row r="30" spans="1:9" x14ac:dyDescent="0.25">
      <c r="A30" s="28">
        <v>350</v>
      </c>
      <c r="B30" s="28">
        <v>2</v>
      </c>
      <c r="C30" s="27" t="s">
        <v>35</v>
      </c>
      <c r="D30" s="22">
        <v>13.639460276700161</v>
      </c>
      <c r="E30" s="23">
        <v>0.1982475355969332</v>
      </c>
      <c r="F30" s="24">
        <f t="shared" si="0"/>
        <v>0.5</v>
      </c>
      <c r="G30" s="25">
        <f t="shared" si="1"/>
        <v>0.5</v>
      </c>
      <c r="H30" s="26">
        <v>987</v>
      </c>
      <c r="I30" s="34">
        <f t="shared" si="2"/>
        <v>39480</v>
      </c>
    </row>
    <row r="31" spans="1:9" x14ac:dyDescent="0.25">
      <c r="A31" s="28">
        <v>364</v>
      </c>
      <c r="B31" s="28">
        <v>3</v>
      </c>
      <c r="C31" s="27" t="s">
        <v>36</v>
      </c>
      <c r="D31" s="22">
        <v>3.5834220599109874</v>
      </c>
      <c r="E31" s="23">
        <v>0.34243176178660051</v>
      </c>
      <c r="F31" s="24">
        <f t="shared" si="0"/>
        <v>0.6</v>
      </c>
      <c r="G31" s="25">
        <f t="shared" si="1"/>
        <v>0.4</v>
      </c>
      <c r="H31" s="26">
        <v>365</v>
      </c>
      <c r="I31" s="34">
        <f t="shared" si="2"/>
        <v>30000</v>
      </c>
    </row>
    <row r="32" spans="1:9" x14ac:dyDescent="0.25">
      <c r="A32" s="28">
        <v>427</v>
      </c>
      <c r="B32" s="28">
        <v>3</v>
      </c>
      <c r="C32" s="27" t="s">
        <v>37</v>
      </c>
      <c r="D32" s="22">
        <v>7.4596916496180823</v>
      </c>
      <c r="E32" s="23">
        <v>0.27659574468085107</v>
      </c>
      <c r="F32" s="24">
        <f t="shared" si="0"/>
        <v>0.6</v>
      </c>
      <c r="G32" s="25">
        <f t="shared" si="1"/>
        <v>0.4</v>
      </c>
      <c r="H32" s="26">
        <v>241</v>
      </c>
      <c r="I32" s="34">
        <f t="shared" si="2"/>
        <v>30000</v>
      </c>
    </row>
    <row r="33" spans="1:9" x14ac:dyDescent="0.25">
      <c r="A33" s="28">
        <v>434</v>
      </c>
      <c r="B33" s="28">
        <v>6</v>
      </c>
      <c r="C33" s="27" t="s">
        <v>38</v>
      </c>
      <c r="D33" s="22">
        <v>7.8590853191663976</v>
      </c>
      <c r="E33" s="23">
        <v>0.474524248004911</v>
      </c>
      <c r="F33" s="24">
        <f t="shared" si="0"/>
        <v>0.7</v>
      </c>
      <c r="G33" s="25">
        <f t="shared" si="1"/>
        <v>0.30000000000000004</v>
      </c>
      <c r="H33" s="26">
        <v>1625</v>
      </c>
      <c r="I33" s="34">
        <f t="shared" si="2"/>
        <v>60000</v>
      </c>
    </row>
    <row r="34" spans="1:9" x14ac:dyDescent="0.25">
      <c r="A34" s="28">
        <v>6013</v>
      </c>
      <c r="B34" s="28">
        <v>2</v>
      </c>
      <c r="C34" s="27" t="s">
        <v>39</v>
      </c>
      <c r="D34" s="22">
        <v>6.5353541331121265</v>
      </c>
      <c r="E34" s="23">
        <v>0.39361702127659576</v>
      </c>
      <c r="F34" s="24">
        <f t="shared" si="0"/>
        <v>0.7</v>
      </c>
      <c r="G34" s="25">
        <f t="shared" si="1"/>
        <v>0.30000000000000004</v>
      </c>
      <c r="H34" s="26">
        <v>495</v>
      </c>
      <c r="I34" s="34">
        <f t="shared" si="2"/>
        <v>30000</v>
      </c>
    </row>
    <row r="35" spans="1:9" x14ac:dyDescent="0.25">
      <c r="A35" s="28">
        <v>441</v>
      </c>
      <c r="B35" s="28">
        <v>11</v>
      </c>
      <c r="C35" s="27" t="s">
        <v>40</v>
      </c>
      <c r="D35" s="22">
        <v>1.1653315193617932</v>
      </c>
      <c r="E35" s="23">
        <v>0.5415282392026578</v>
      </c>
      <c r="F35" s="24">
        <f t="shared" si="0"/>
        <v>0.8</v>
      </c>
      <c r="G35" s="25">
        <f t="shared" si="1"/>
        <v>0.19999999999999996</v>
      </c>
      <c r="H35" s="26">
        <v>227</v>
      </c>
      <c r="I35" s="34">
        <f t="shared" si="2"/>
        <v>30000</v>
      </c>
    </row>
    <row r="36" spans="1:9" x14ac:dyDescent="0.25">
      <c r="A36" s="28">
        <v>2240</v>
      </c>
      <c r="B36" s="28">
        <v>3</v>
      </c>
      <c r="C36" s="27" t="s">
        <v>41</v>
      </c>
      <c r="D36" s="22">
        <v>2.9045137353461317</v>
      </c>
      <c r="E36" s="23">
        <v>0.36118598382749328</v>
      </c>
      <c r="F36" s="24">
        <f t="shared" si="0"/>
        <v>0.7</v>
      </c>
      <c r="G36" s="25">
        <f t="shared" si="1"/>
        <v>0.30000000000000004</v>
      </c>
      <c r="H36" s="26">
        <v>390</v>
      </c>
      <c r="I36" s="34">
        <f t="shared" si="2"/>
        <v>30000</v>
      </c>
    </row>
    <row r="37" spans="1:9" x14ac:dyDescent="0.25">
      <c r="A37" s="28">
        <v>476</v>
      </c>
      <c r="B37" s="28">
        <v>4</v>
      </c>
      <c r="C37" s="27" t="s">
        <v>42</v>
      </c>
      <c r="D37" s="22">
        <v>3.8033571714777756</v>
      </c>
      <c r="E37" s="23">
        <v>0.44765760555234241</v>
      </c>
      <c r="F37" s="24">
        <f t="shared" si="0"/>
        <v>0.7</v>
      </c>
      <c r="G37" s="25">
        <f t="shared" si="1"/>
        <v>0.30000000000000004</v>
      </c>
      <c r="H37" s="26">
        <v>1758</v>
      </c>
      <c r="I37" s="34">
        <f t="shared" si="2"/>
        <v>60000</v>
      </c>
    </row>
    <row r="38" spans="1:9" x14ac:dyDescent="0.25">
      <c r="A38" s="28">
        <v>485</v>
      </c>
      <c r="B38" s="28">
        <v>4</v>
      </c>
      <c r="C38" s="27" t="s">
        <v>43</v>
      </c>
      <c r="D38" s="22">
        <v>3.4694395708900312</v>
      </c>
      <c r="E38" s="23">
        <v>0.39012738853503187</v>
      </c>
      <c r="F38" s="24">
        <f t="shared" si="0"/>
        <v>0.7</v>
      </c>
      <c r="G38" s="25">
        <f t="shared" si="1"/>
        <v>0.30000000000000004</v>
      </c>
      <c r="H38" s="26">
        <v>618</v>
      </c>
      <c r="I38" s="34">
        <f t="shared" si="2"/>
        <v>30000</v>
      </c>
    </row>
    <row r="39" spans="1:9" x14ac:dyDescent="0.25">
      <c r="A39" s="28">
        <v>497</v>
      </c>
      <c r="B39" s="28">
        <v>10</v>
      </c>
      <c r="C39" s="27" t="s">
        <v>44</v>
      </c>
      <c r="D39" s="22">
        <v>7.6064178979089769</v>
      </c>
      <c r="E39" s="23">
        <v>0.31163547599674535</v>
      </c>
      <c r="F39" s="24">
        <f t="shared" si="0"/>
        <v>0.6</v>
      </c>
      <c r="G39" s="25">
        <f t="shared" si="1"/>
        <v>0.4</v>
      </c>
      <c r="H39" s="26">
        <v>1268</v>
      </c>
      <c r="I39" s="34">
        <f t="shared" si="2"/>
        <v>50720</v>
      </c>
    </row>
    <row r="40" spans="1:9" x14ac:dyDescent="0.25">
      <c r="A40" s="28">
        <v>602</v>
      </c>
      <c r="B40" s="28">
        <v>8</v>
      </c>
      <c r="C40" s="27" t="s">
        <v>45</v>
      </c>
      <c r="D40" s="22">
        <v>5.5572619621169377</v>
      </c>
      <c r="E40" s="23">
        <v>0.32282471626733922</v>
      </c>
      <c r="F40" s="24">
        <f t="shared" si="0"/>
        <v>0.6</v>
      </c>
      <c r="G40" s="25">
        <f t="shared" si="1"/>
        <v>0.4</v>
      </c>
      <c r="H40" s="26">
        <v>845</v>
      </c>
      <c r="I40" s="34">
        <f t="shared" si="2"/>
        <v>33800</v>
      </c>
    </row>
    <row r="41" spans="1:9" x14ac:dyDescent="0.25">
      <c r="A41" s="28">
        <v>609</v>
      </c>
      <c r="B41" s="28">
        <v>3</v>
      </c>
      <c r="C41" s="27" t="s">
        <v>46</v>
      </c>
      <c r="D41" s="22">
        <v>4.7971716782992271</v>
      </c>
      <c r="E41" s="23">
        <v>0.50124069478908184</v>
      </c>
      <c r="F41" s="24">
        <f t="shared" si="0"/>
        <v>0.8</v>
      </c>
      <c r="G41" s="25">
        <f t="shared" si="1"/>
        <v>0.19999999999999996</v>
      </c>
      <c r="H41" s="26">
        <v>842</v>
      </c>
      <c r="I41" s="34">
        <f t="shared" si="2"/>
        <v>33680</v>
      </c>
    </row>
    <row r="42" spans="1:9" x14ac:dyDescent="0.25">
      <c r="A42" s="28">
        <v>623</v>
      </c>
      <c r="B42" s="28">
        <v>8</v>
      </c>
      <c r="C42" s="27" t="s">
        <v>47</v>
      </c>
      <c r="D42" s="22">
        <v>3.1560427583377981</v>
      </c>
      <c r="E42" s="23">
        <v>0.48961424332344211</v>
      </c>
      <c r="F42" s="24">
        <f t="shared" si="0"/>
        <v>0.7</v>
      </c>
      <c r="G42" s="25">
        <f t="shared" si="1"/>
        <v>0.30000000000000004</v>
      </c>
      <c r="H42" s="26">
        <v>418</v>
      </c>
      <c r="I42" s="34">
        <f t="shared" si="2"/>
        <v>30000</v>
      </c>
    </row>
    <row r="43" spans="1:9" x14ac:dyDescent="0.25">
      <c r="A43" s="28">
        <v>637</v>
      </c>
      <c r="B43" s="28">
        <v>11</v>
      </c>
      <c r="C43" s="27" t="s">
        <v>48</v>
      </c>
      <c r="D43" s="22">
        <v>4.6478308087963907</v>
      </c>
      <c r="E43" s="23">
        <v>0.40416666666666667</v>
      </c>
      <c r="F43" s="24">
        <f t="shared" si="0"/>
        <v>0.7</v>
      </c>
      <c r="G43" s="25">
        <f t="shared" si="1"/>
        <v>0.30000000000000004</v>
      </c>
      <c r="H43" s="26">
        <v>742</v>
      </c>
      <c r="I43" s="34">
        <f t="shared" si="2"/>
        <v>30000</v>
      </c>
    </row>
    <row r="44" spans="1:9" x14ac:dyDescent="0.25">
      <c r="A44" s="28">
        <v>657</v>
      </c>
      <c r="B44" s="28">
        <v>2</v>
      </c>
      <c r="C44" s="27" t="s">
        <v>49</v>
      </c>
      <c r="D44" s="22">
        <v>2.8486646884272995</v>
      </c>
      <c r="E44" s="23">
        <v>0.12432432432432433</v>
      </c>
      <c r="F44" s="24">
        <f t="shared" si="0"/>
        <v>0.5</v>
      </c>
      <c r="G44" s="25">
        <f t="shared" si="1"/>
        <v>0.5</v>
      </c>
      <c r="H44" s="26">
        <v>96</v>
      </c>
      <c r="I44" s="34">
        <f t="shared" si="2"/>
        <v>30000</v>
      </c>
    </row>
    <row r="45" spans="1:9" x14ac:dyDescent="0.25">
      <c r="A45" s="28">
        <v>658</v>
      </c>
      <c r="B45" s="28">
        <v>7</v>
      </c>
      <c r="C45" s="27" t="s">
        <v>50</v>
      </c>
      <c r="D45" s="22">
        <v>14.447868317493063</v>
      </c>
      <c r="E45" s="23">
        <v>0.26597938144329897</v>
      </c>
      <c r="F45" s="24">
        <f t="shared" si="0"/>
        <v>0.6</v>
      </c>
      <c r="G45" s="25">
        <f t="shared" si="1"/>
        <v>0.4</v>
      </c>
      <c r="H45" s="26">
        <v>908</v>
      </c>
      <c r="I45" s="34">
        <f t="shared" si="2"/>
        <v>36320</v>
      </c>
    </row>
    <row r="46" spans="1:9" x14ac:dyDescent="0.25">
      <c r="A46" s="28">
        <v>700</v>
      </c>
      <c r="B46" s="28">
        <v>2</v>
      </c>
      <c r="C46" s="27" t="s">
        <v>51</v>
      </c>
      <c r="D46" s="22">
        <v>10.42679941238652</v>
      </c>
      <c r="E46" s="23">
        <v>0.37224880382775122</v>
      </c>
      <c r="F46" s="24">
        <f t="shared" si="0"/>
        <v>0.7</v>
      </c>
      <c r="G46" s="25">
        <f t="shared" si="1"/>
        <v>0.30000000000000004</v>
      </c>
      <c r="H46" s="26">
        <v>1056</v>
      </c>
      <c r="I46" s="34">
        <f t="shared" si="2"/>
        <v>42240</v>
      </c>
    </row>
    <row r="47" spans="1:9" x14ac:dyDescent="0.25">
      <c r="A47" s="28">
        <v>735</v>
      </c>
      <c r="B47" s="28">
        <v>10</v>
      </c>
      <c r="C47" s="27" t="s">
        <v>52</v>
      </c>
      <c r="D47" s="22">
        <v>1.8456010438274508</v>
      </c>
      <c r="E47" s="23">
        <v>0.79468599033816423</v>
      </c>
      <c r="F47" s="24">
        <f t="shared" si="0"/>
        <v>0.85</v>
      </c>
      <c r="G47" s="25">
        <f t="shared" si="1"/>
        <v>0.15000000000000002</v>
      </c>
      <c r="H47" s="26">
        <v>500</v>
      </c>
      <c r="I47" s="34">
        <f t="shared" si="2"/>
        <v>30000</v>
      </c>
    </row>
    <row r="48" spans="1:9" x14ac:dyDescent="0.25">
      <c r="A48" s="28">
        <v>840</v>
      </c>
      <c r="B48" s="28">
        <v>12</v>
      </c>
      <c r="C48" s="27" t="s">
        <v>53</v>
      </c>
      <c r="D48" s="22">
        <v>0.84769846783628233</v>
      </c>
      <c r="E48" s="23">
        <v>0.56830601092896171</v>
      </c>
      <c r="F48" s="24">
        <f t="shared" si="0"/>
        <v>0.8</v>
      </c>
      <c r="G48" s="25">
        <f t="shared" si="1"/>
        <v>0.19999999999999996</v>
      </c>
      <c r="H48" s="26">
        <v>196</v>
      </c>
      <c r="I48" s="34">
        <f t="shared" si="2"/>
        <v>30000</v>
      </c>
    </row>
    <row r="49" spans="1:9" x14ac:dyDescent="0.25">
      <c r="A49" s="28">
        <v>870</v>
      </c>
      <c r="B49" s="28">
        <v>10</v>
      </c>
      <c r="C49" s="27" t="s">
        <v>54</v>
      </c>
      <c r="D49" s="22">
        <v>5.606503876735399</v>
      </c>
      <c r="E49" s="23">
        <v>0.40661938534278957</v>
      </c>
      <c r="F49" s="24">
        <f t="shared" si="0"/>
        <v>0.7</v>
      </c>
      <c r="G49" s="25">
        <f t="shared" si="1"/>
        <v>0.30000000000000004</v>
      </c>
      <c r="H49" s="26">
        <v>851</v>
      </c>
      <c r="I49" s="34">
        <f t="shared" si="2"/>
        <v>34040</v>
      </c>
    </row>
    <row r="50" spans="1:9" x14ac:dyDescent="0.25">
      <c r="A50" s="28">
        <v>882</v>
      </c>
      <c r="B50" s="28">
        <v>5</v>
      </c>
      <c r="C50" s="27" t="s">
        <v>55</v>
      </c>
      <c r="D50" s="22">
        <v>4.6377269432818142</v>
      </c>
      <c r="E50" s="23">
        <v>0.44559585492227977</v>
      </c>
      <c r="F50" s="24">
        <f t="shared" si="0"/>
        <v>0.7</v>
      </c>
      <c r="G50" s="25">
        <f t="shared" si="1"/>
        <v>0.30000000000000004</v>
      </c>
      <c r="H50" s="26">
        <v>386</v>
      </c>
      <c r="I50" s="34">
        <f t="shared" si="2"/>
        <v>30000</v>
      </c>
    </row>
    <row r="51" spans="1:9" x14ac:dyDescent="0.25">
      <c r="A51" s="28">
        <v>896</v>
      </c>
      <c r="B51" s="28">
        <v>2</v>
      </c>
      <c r="C51" s="27" t="s">
        <v>56</v>
      </c>
      <c r="D51" s="22">
        <v>13.235891533227026</v>
      </c>
      <c r="E51" s="23">
        <v>0.18192090395480226</v>
      </c>
      <c r="F51" s="24">
        <f t="shared" si="0"/>
        <v>0.5</v>
      </c>
      <c r="G51" s="25">
        <f t="shared" si="1"/>
        <v>0.5</v>
      </c>
      <c r="H51" s="26">
        <v>864</v>
      </c>
      <c r="I51" s="34">
        <f t="shared" si="2"/>
        <v>34560</v>
      </c>
    </row>
    <row r="52" spans="1:9" x14ac:dyDescent="0.25">
      <c r="A52" s="28">
        <v>903</v>
      </c>
      <c r="B52" s="28">
        <v>11</v>
      </c>
      <c r="C52" s="27" t="s">
        <v>57</v>
      </c>
      <c r="D52" s="22">
        <v>13.200820686811774</v>
      </c>
      <c r="E52" s="23">
        <v>0.31830726770929163</v>
      </c>
      <c r="F52" s="24">
        <f t="shared" si="0"/>
        <v>0.6</v>
      </c>
      <c r="G52" s="25">
        <f t="shared" si="1"/>
        <v>0.4</v>
      </c>
      <c r="H52" s="26">
        <v>909</v>
      </c>
      <c r="I52" s="34">
        <f t="shared" si="2"/>
        <v>36360</v>
      </c>
    </row>
    <row r="53" spans="1:9" x14ac:dyDescent="0.25">
      <c r="A53" s="28">
        <v>910</v>
      </c>
      <c r="B53" s="28">
        <v>6</v>
      </c>
      <c r="C53" s="27" t="s">
        <v>58</v>
      </c>
      <c r="D53" s="22">
        <v>7.5725746268455438</v>
      </c>
      <c r="E53" s="23">
        <v>0.2291350531107739</v>
      </c>
      <c r="F53" s="24">
        <f t="shared" si="0"/>
        <v>0.6</v>
      </c>
      <c r="G53" s="25">
        <f t="shared" si="1"/>
        <v>0.4</v>
      </c>
      <c r="H53" s="26">
        <v>1352</v>
      </c>
      <c r="I53" s="34">
        <f t="shared" si="2"/>
        <v>54080</v>
      </c>
    </row>
    <row r="54" spans="1:9" x14ac:dyDescent="0.25">
      <c r="A54" s="28">
        <v>980</v>
      </c>
      <c r="B54" s="28">
        <v>4</v>
      </c>
      <c r="C54" s="27" t="s">
        <v>59</v>
      </c>
      <c r="D54" s="22">
        <v>5.1013762338403135</v>
      </c>
      <c r="E54" s="23">
        <v>0.38087520259319285</v>
      </c>
      <c r="F54" s="24">
        <f t="shared" si="0"/>
        <v>0.7</v>
      </c>
      <c r="G54" s="25">
        <f t="shared" si="1"/>
        <v>0.30000000000000004</v>
      </c>
      <c r="H54" s="26">
        <v>602</v>
      </c>
      <c r="I54" s="34">
        <f t="shared" si="2"/>
        <v>30000</v>
      </c>
    </row>
    <row r="55" spans="1:9" x14ac:dyDescent="0.25">
      <c r="A55" s="28">
        <v>994</v>
      </c>
      <c r="B55" s="28">
        <v>3</v>
      </c>
      <c r="C55" s="27" t="s">
        <v>60</v>
      </c>
      <c r="D55" s="22">
        <v>2.1308701791820739</v>
      </c>
      <c r="E55" s="23">
        <v>0.48648648648648651</v>
      </c>
      <c r="F55" s="24">
        <f t="shared" si="0"/>
        <v>0.7</v>
      </c>
      <c r="G55" s="25">
        <f t="shared" si="1"/>
        <v>0.30000000000000004</v>
      </c>
      <c r="H55" s="26">
        <v>213</v>
      </c>
      <c r="I55" s="34">
        <f t="shared" si="2"/>
        <v>30000</v>
      </c>
    </row>
    <row r="56" spans="1:9" x14ac:dyDescent="0.25">
      <c r="A56" s="28">
        <v>5054</v>
      </c>
      <c r="B56" s="28">
        <v>2</v>
      </c>
      <c r="C56" s="27" t="s">
        <v>61</v>
      </c>
      <c r="D56" s="22">
        <v>8.4355390758699365</v>
      </c>
      <c r="E56" s="23">
        <v>0.17314487632508835</v>
      </c>
      <c r="F56" s="24">
        <f t="shared" si="0"/>
        <v>0.5</v>
      </c>
      <c r="G56" s="25">
        <f t="shared" si="1"/>
        <v>0.5</v>
      </c>
      <c r="H56" s="26">
        <v>1183</v>
      </c>
      <c r="I56" s="34">
        <f t="shared" si="2"/>
        <v>47320</v>
      </c>
    </row>
    <row r="57" spans="1:9" x14ac:dyDescent="0.25">
      <c r="A57" s="28">
        <v>1071</v>
      </c>
      <c r="B57" s="28">
        <v>12</v>
      </c>
      <c r="C57" s="27" t="s">
        <v>62</v>
      </c>
      <c r="D57" s="22">
        <v>0.94782890473104342</v>
      </c>
      <c r="E57" s="23">
        <v>0.5128571428571429</v>
      </c>
      <c r="F57" s="24">
        <f t="shared" si="0"/>
        <v>0.8</v>
      </c>
      <c r="G57" s="25">
        <f t="shared" si="1"/>
        <v>0.19999999999999996</v>
      </c>
      <c r="H57" s="26">
        <v>702</v>
      </c>
      <c r="I57" s="34">
        <f t="shared" si="2"/>
        <v>30000</v>
      </c>
    </row>
    <row r="58" spans="1:9" x14ac:dyDescent="0.25">
      <c r="A58" s="28">
        <v>1080</v>
      </c>
      <c r="B58" s="28">
        <v>11</v>
      </c>
      <c r="C58" s="27" t="s">
        <v>63</v>
      </c>
      <c r="D58" s="22">
        <v>3.7290424731908507</v>
      </c>
      <c r="E58" s="23">
        <v>0.37562940584088622</v>
      </c>
      <c r="F58" s="24">
        <f t="shared" si="0"/>
        <v>0.7</v>
      </c>
      <c r="G58" s="25">
        <f t="shared" si="1"/>
        <v>0.30000000000000004</v>
      </c>
      <c r="H58" s="26">
        <v>1068</v>
      </c>
      <c r="I58" s="34">
        <f t="shared" si="2"/>
        <v>42720</v>
      </c>
    </row>
    <row r="59" spans="1:9" x14ac:dyDescent="0.25">
      <c r="A59" s="28">
        <v>1085</v>
      </c>
      <c r="B59" s="28">
        <v>7</v>
      </c>
      <c r="C59" s="27" t="s">
        <v>64</v>
      </c>
      <c r="D59" s="22">
        <v>9.4748118884755659</v>
      </c>
      <c r="E59" s="23">
        <v>0.27959697732997479</v>
      </c>
      <c r="F59" s="24">
        <f t="shared" si="0"/>
        <v>0.6</v>
      </c>
      <c r="G59" s="25">
        <f t="shared" si="1"/>
        <v>0.4</v>
      </c>
      <c r="H59" s="26">
        <v>1129</v>
      </c>
      <c r="I59" s="34">
        <f t="shared" si="2"/>
        <v>45160</v>
      </c>
    </row>
    <row r="60" spans="1:9" x14ac:dyDescent="0.25">
      <c r="A60" s="28">
        <v>1120</v>
      </c>
      <c r="B60" s="28">
        <v>11</v>
      </c>
      <c r="C60" s="27" t="s">
        <v>65</v>
      </c>
      <c r="D60" s="22">
        <v>5.8842903542845937</v>
      </c>
      <c r="E60" s="23">
        <v>0.48493150684931507</v>
      </c>
      <c r="F60" s="24">
        <f t="shared" si="0"/>
        <v>0.7</v>
      </c>
      <c r="G60" s="25">
        <f t="shared" si="1"/>
        <v>0.30000000000000004</v>
      </c>
      <c r="H60" s="26">
        <v>338</v>
      </c>
      <c r="I60" s="34">
        <f t="shared" si="2"/>
        <v>30000</v>
      </c>
    </row>
    <row r="61" spans="1:9" x14ac:dyDescent="0.25">
      <c r="A61" s="28">
        <v>1127</v>
      </c>
      <c r="B61" s="28">
        <v>11</v>
      </c>
      <c r="C61" s="27" t="s">
        <v>66</v>
      </c>
      <c r="D61" s="22">
        <v>6.0302031540130701</v>
      </c>
      <c r="E61" s="23">
        <v>0.39576547231270359</v>
      </c>
      <c r="F61" s="24">
        <f t="shared" si="0"/>
        <v>0.7</v>
      </c>
      <c r="G61" s="25">
        <f t="shared" si="1"/>
        <v>0.30000000000000004</v>
      </c>
      <c r="H61" s="26">
        <v>650</v>
      </c>
      <c r="I61" s="34">
        <f t="shared" si="2"/>
        <v>30000</v>
      </c>
    </row>
    <row r="62" spans="1:9" x14ac:dyDescent="0.25">
      <c r="A62" s="28">
        <v>1134</v>
      </c>
      <c r="B62" s="28">
        <v>2</v>
      </c>
      <c r="C62" s="27" t="s">
        <v>67</v>
      </c>
      <c r="D62" s="22">
        <v>9.4936436748171733</v>
      </c>
      <c r="E62" s="23">
        <v>0.31095406360424027</v>
      </c>
      <c r="F62" s="24">
        <f t="shared" si="0"/>
        <v>0.6</v>
      </c>
      <c r="G62" s="25">
        <f t="shared" si="1"/>
        <v>0.4</v>
      </c>
      <c r="H62" s="26">
        <v>1058</v>
      </c>
      <c r="I62" s="34">
        <f t="shared" si="2"/>
        <v>42320</v>
      </c>
    </row>
    <row r="63" spans="1:9" x14ac:dyDescent="0.25">
      <c r="A63" s="28">
        <v>1141</v>
      </c>
      <c r="B63" s="28">
        <v>8</v>
      </c>
      <c r="C63" s="27" t="s">
        <v>68</v>
      </c>
      <c r="D63" s="22">
        <v>8.6151157114145676</v>
      </c>
      <c r="E63" s="23">
        <v>0.47901049475262369</v>
      </c>
      <c r="F63" s="24">
        <f t="shared" si="0"/>
        <v>0.7</v>
      </c>
      <c r="G63" s="25">
        <f t="shared" si="1"/>
        <v>0.30000000000000004</v>
      </c>
      <c r="H63" s="26">
        <v>1399</v>
      </c>
      <c r="I63" s="34">
        <f t="shared" si="2"/>
        <v>55960</v>
      </c>
    </row>
    <row r="64" spans="1:9" x14ac:dyDescent="0.25">
      <c r="A64" s="28">
        <v>1155</v>
      </c>
      <c r="B64" s="28">
        <v>4</v>
      </c>
      <c r="C64" s="27" t="s">
        <v>69</v>
      </c>
      <c r="D64" s="22">
        <v>3.8182104637010936</v>
      </c>
      <c r="E64" s="23">
        <v>0.32492581602373888</v>
      </c>
      <c r="F64" s="24">
        <f t="shared" si="0"/>
        <v>0.6</v>
      </c>
      <c r="G64" s="25">
        <f t="shared" si="1"/>
        <v>0.4</v>
      </c>
      <c r="H64" s="26">
        <v>664</v>
      </c>
      <c r="I64" s="34">
        <f t="shared" si="2"/>
        <v>30000</v>
      </c>
    </row>
    <row r="65" spans="1:9" x14ac:dyDescent="0.25">
      <c r="A65" s="28">
        <v>1162</v>
      </c>
      <c r="B65" s="28">
        <v>10</v>
      </c>
      <c r="C65" s="27" t="s">
        <v>70</v>
      </c>
      <c r="D65" s="22">
        <v>5.8208213871036758</v>
      </c>
      <c r="E65" s="23">
        <v>0.52059134107708549</v>
      </c>
      <c r="F65" s="24">
        <f t="shared" si="0"/>
        <v>0.8</v>
      </c>
      <c r="G65" s="25">
        <f t="shared" si="1"/>
        <v>0.19999999999999996</v>
      </c>
      <c r="H65" s="26">
        <v>960</v>
      </c>
      <c r="I65" s="34">
        <f t="shared" si="2"/>
        <v>38400</v>
      </c>
    </row>
    <row r="66" spans="1:9" x14ac:dyDescent="0.25">
      <c r="A66" s="28">
        <v>1169</v>
      </c>
      <c r="B66" s="28">
        <v>8</v>
      </c>
      <c r="C66" s="27" t="s">
        <v>71</v>
      </c>
      <c r="D66" s="22">
        <v>3.615475162310883</v>
      </c>
      <c r="E66" s="23">
        <v>0</v>
      </c>
      <c r="F66" s="24">
        <f t="shared" si="0"/>
        <v>0.25</v>
      </c>
      <c r="G66" s="25">
        <f t="shared" si="1"/>
        <v>0.75</v>
      </c>
      <c r="H66" s="26">
        <v>693</v>
      </c>
      <c r="I66" s="34">
        <f t="shared" si="2"/>
        <v>30000</v>
      </c>
    </row>
    <row r="67" spans="1:9" x14ac:dyDescent="0.25">
      <c r="A67" s="28">
        <v>1176</v>
      </c>
      <c r="B67" s="28">
        <v>11</v>
      </c>
      <c r="C67" s="27" t="s">
        <v>72</v>
      </c>
      <c r="D67" s="22">
        <v>4.5027346919221323</v>
      </c>
      <c r="E67" s="23">
        <v>0.40772014475271412</v>
      </c>
      <c r="F67" s="24">
        <f t="shared" si="0"/>
        <v>0.7</v>
      </c>
      <c r="G67" s="25">
        <f t="shared" si="1"/>
        <v>0.30000000000000004</v>
      </c>
      <c r="H67" s="26">
        <v>829</v>
      </c>
      <c r="I67" s="34">
        <f t="shared" si="2"/>
        <v>33160</v>
      </c>
    </row>
    <row r="68" spans="1:9" x14ac:dyDescent="0.25">
      <c r="A68" s="28">
        <v>1183</v>
      </c>
      <c r="B68" s="28">
        <v>5</v>
      </c>
      <c r="C68" s="27" t="s">
        <v>73</v>
      </c>
      <c r="D68" s="22">
        <v>9.5859386297171323</v>
      </c>
      <c r="E68" s="23">
        <v>0.23639075316927666</v>
      </c>
      <c r="F68" s="24">
        <f t="shared" si="0"/>
        <v>0.6</v>
      </c>
      <c r="G68" s="25">
        <f t="shared" si="1"/>
        <v>0.4</v>
      </c>
      <c r="H68" s="26">
        <v>1282</v>
      </c>
      <c r="I68" s="34">
        <f t="shared" si="2"/>
        <v>51280</v>
      </c>
    </row>
    <row r="69" spans="1:9" x14ac:dyDescent="0.25">
      <c r="A69" s="28">
        <v>1204</v>
      </c>
      <c r="B69" s="28">
        <v>10</v>
      </c>
      <c r="C69" s="27" t="s">
        <v>74</v>
      </c>
      <c r="D69" s="22">
        <v>4.2819521845507653</v>
      </c>
      <c r="E69" s="23">
        <v>0.60687960687960685</v>
      </c>
      <c r="F69" s="24">
        <f t="shared" si="0"/>
        <v>0.8</v>
      </c>
      <c r="G69" s="25">
        <f t="shared" si="1"/>
        <v>0.19999999999999996</v>
      </c>
      <c r="H69" s="26">
        <v>432</v>
      </c>
      <c r="I69" s="34">
        <f t="shared" si="2"/>
        <v>30000</v>
      </c>
    </row>
    <row r="70" spans="1:9" x14ac:dyDescent="0.25">
      <c r="A70" s="28">
        <v>1218</v>
      </c>
      <c r="B70" s="28">
        <v>8</v>
      </c>
      <c r="C70" s="27" t="s">
        <v>75</v>
      </c>
      <c r="D70" s="22">
        <v>1.7327386427202065</v>
      </c>
      <c r="E70" s="23">
        <v>0.47085201793721976</v>
      </c>
      <c r="F70" s="24">
        <f t="shared" si="0"/>
        <v>0.7</v>
      </c>
      <c r="G70" s="25">
        <f t="shared" si="1"/>
        <v>0.30000000000000004</v>
      </c>
      <c r="H70" s="26">
        <v>918</v>
      </c>
      <c r="I70" s="34">
        <f t="shared" si="2"/>
        <v>36720</v>
      </c>
    </row>
    <row r="71" spans="1:9" x14ac:dyDescent="0.25">
      <c r="A71" s="28">
        <v>1232</v>
      </c>
      <c r="B71" s="28">
        <v>8</v>
      </c>
      <c r="C71" s="27" t="s">
        <v>76</v>
      </c>
      <c r="D71" s="22">
        <v>2.5826108307762006</v>
      </c>
      <c r="E71" s="23">
        <v>0.40987983978638182</v>
      </c>
      <c r="F71" s="24">
        <f t="shared" si="0"/>
        <v>0.7</v>
      </c>
      <c r="G71" s="25">
        <f t="shared" si="1"/>
        <v>0.30000000000000004</v>
      </c>
      <c r="H71" s="26">
        <v>738</v>
      </c>
      <c r="I71" s="34">
        <f t="shared" si="2"/>
        <v>30000</v>
      </c>
    </row>
    <row r="72" spans="1:9" x14ac:dyDescent="0.25">
      <c r="A72" s="28">
        <v>1246</v>
      </c>
      <c r="B72" s="28">
        <v>3</v>
      </c>
      <c r="C72" s="27" t="s">
        <v>77</v>
      </c>
      <c r="D72" s="22">
        <v>8.3418018664497975</v>
      </c>
      <c r="E72" s="23">
        <v>0.30630630630630629</v>
      </c>
      <c r="F72" s="24">
        <f t="shared" si="0"/>
        <v>0.6</v>
      </c>
      <c r="G72" s="25">
        <f t="shared" si="1"/>
        <v>0.4</v>
      </c>
      <c r="H72" s="26">
        <v>657</v>
      </c>
      <c r="I72" s="34">
        <f t="shared" si="2"/>
        <v>30000</v>
      </c>
    </row>
    <row r="73" spans="1:9" x14ac:dyDescent="0.25">
      <c r="A73" s="28">
        <v>1260</v>
      </c>
      <c r="B73" s="28">
        <v>11</v>
      </c>
      <c r="C73" s="27" t="s">
        <v>78</v>
      </c>
      <c r="D73" s="22">
        <v>5.0802058351069395</v>
      </c>
      <c r="E73" s="23">
        <v>0.42094662638469282</v>
      </c>
      <c r="F73" s="24">
        <f t="shared" si="0"/>
        <v>0.7</v>
      </c>
      <c r="G73" s="25">
        <f t="shared" si="1"/>
        <v>0.30000000000000004</v>
      </c>
      <c r="H73" s="26">
        <v>954</v>
      </c>
      <c r="I73" s="34">
        <f t="shared" si="2"/>
        <v>38160</v>
      </c>
    </row>
    <row r="74" spans="1:9" x14ac:dyDescent="0.25">
      <c r="A74" s="28">
        <v>1295</v>
      </c>
      <c r="B74" s="28">
        <v>3</v>
      </c>
      <c r="C74" s="27" t="s">
        <v>79</v>
      </c>
      <c r="D74" s="22">
        <v>5.0657441434167225</v>
      </c>
      <c r="E74" s="23">
        <v>0.34625</v>
      </c>
      <c r="F74" s="24">
        <f t="shared" ref="F74:F109" si="3">IF(E74&lt;0.01,0.25,(IF(E74&lt;0.2,0.5,(IF(E74&lt;0.35,0.6,(IF(E74&lt;0.5,0.7,(IF(E74&lt;0.75,0.8,0.85)))))))))</f>
        <v>0.6</v>
      </c>
      <c r="G74" s="25">
        <f t="shared" si="1"/>
        <v>0.4</v>
      </c>
      <c r="H74" s="26">
        <v>813</v>
      </c>
      <c r="I74" s="34">
        <f t="shared" si="2"/>
        <v>32520</v>
      </c>
    </row>
    <row r="75" spans="1:9" x14ac:dyDescent="0.25">
      <c r="A75" s="28">
        <v>1407</v>
      </c>
      <c r="B75" s="28">
        <v>7</v>
      </c>
      <c r="C75" s="27" t="s">
        <v>80</v>
      </c>
      <c r="D75" s="22">
        <v>10.281076883324245</v>
      </c>
      <c r="E75" s="23">
        <v>0.1853035143769968</v>
      </c>
      <c r="F75" s="24">
        <f t="shared" si="3"/>
        <v>0.5</v>
      </c>
      <c r="G75" s="25">
        <f t="shared" ref="G75:G138" si="4">1-F75</f>
        <v>0.5</v>
      </c>
      <c r="H75" s="26">
        <v>1456</v>
      </c>
      <c r="I75" s="34">
        <f t="shared" ref="I75:I138" si="5">IF(H75&lt;750,30000,IF(H75&gt;1500,60000,H75*40))</f>
        <v>58240</v>
      </c>
    </row>
    <row r="76" spans="1:9" x14ac:dyDescent="0.25">
      <c r="A76" s="28">
        <v>1421</v>
      </c>
      <c r="B76" s="28">
        <v>4</v>
      </c>
      <c r="C76" s="27" t="s">
        <v>81</v>
      </c>
      <c r="D76" s="22">
        <v>2.9018374252288437</v>
      </c>
      <c r="E76" s="23">
        <v>0.45634920634920634</v>
      </c>
      <c r="F76" s="24">
        <f t="shared" si="3"/>
        <v>0.7</v>
      </c>
      <c r="G76" s="25">
        <f t="shared" si="4"/>
        <v>0.30000000000000004</v>
      </c>
      <c r="H76" s="26">
        <v>560</v>
      </c>
      <c r="I76" s="34">
        <f t="shared" si="5"/>
        <v>30000</v>
      </c>
    </row>
    <row r="77" spans="1:9" x14ac:dyDescent="0.25">
      <c r="A77" s="28">
        <v>2744</v>
      </c>
      <c r="B77" s="28">
        <v>6</v>
      </c>
      <c r="C77" s="27" t="s">
        <v>82</v>
      </c>
      <c r="D77" s="22">
        <v>9.50142527139813</v>
      </c>
      <c r="E77" s="23">
        <v>0.4144144144144144</v>
      </c>
      <c r="F77" s="24">
        <f t="shared" si="3"/>
        <v>0.7</v>
      </c>
      <c r="G77" s="25">
        <f t="shared" si="4"/>
        <v>0.30000000000000004</v>
      </c>
      <c r="H77" s="26">
        <v>802</v>
      </c>
      <c r="I77" s="34">
        <f t="shared" si="5"/>
        <v>32080</v>
      </c>
    </row>
    <row r="78" spans="1:9" x14ac:dyDescent="0.25">
      <c r="A78" s="28">
        <v>1428</v>
      </c>
      <c r="B78" s="28">
        <v>3</v>
      </c>
      <c r="C78" s="27" t="s">
        <v>83</v>
      </c>
      <c r="D78" s="22">
        <v>6.7974306176549639</v>
      </c>
      <c r="E78" s="23">
        <v>0.36141732283464567</v>
      </c>
      <c r="F78" s="24">
        <f t="shared" si="3"/>
        <v>0.7</v>
      </c>
      <c r="G78" s="25">
        <f t="shared" si="4"/>
        <v>0.30000000000000004</v>
      </c>
      <c r="H78" s="26">
        <v>1302</v>
      </c>
      <c r="I78" s="34">
        <f t="shared" si="5"/>
        <v>52080</v>
      </c>
    </row>
    <row r="79" spans="1:9" x14ac:dyDescent="0.25">
      <c r="A79" s="28">
        <v>1449</v>
      </c>
      <c r="B79" s="28">
        <v>2</v>
      </c>
      <c r="C79" s="27" t="s">
        <v>84</v>
      </c>
      <c r="D79" s="22">
        <v>9.8743267504488319</v>
      </c>
      <c r="E79" s="23">
        <v>0.1834862385321101</v>
      </c>
      <c r="F79" s="24">
        <f t="shared" si="3"/>
        <v>0.5</v>
      </c>
      <c r="G79" s="25">
        <f t="shared" si="4"/>
        <v>0.5</v>
      </c>
      <c r="H79" s="26">
        <v>110</v>
      </c>
      <c r="I79" s="34">
        <f t="shared" si="5"/>
        <v>30000</v>
      </c>
    </row>
    <row r="80" spans="1:9" x14ac:dyDescent="0.25">
      <c r="A80" s="28">
        <v>1491</v>
      </c>
      <c r="B80" s="28">
        <v>12</v>
      </c>
      <c r="C80" s="27" t="s">
        <v>85</v>
      </c>
      <c r="D80" s="22">
        <v>0.61960835776582956</v>
      </c>
      <c r="E80" s="23">
        <v>0.56135770234986948</v>
      </c>
      <c r="F80" s="24">
        <f t="shared" si="3"/>
        <v>0.8</v>
      </c>
      <c r="G80" s="25">
        <f t="shared" si="4"/>
        <v>0.19999999999999996</v>
      </c>
      <c r="H80" s="26">
        <v>417</v>
      </c>
      <c r="I80" s="34">
        <f t="shared" si="5"/>
        <v>30000</v>
      </c>
    </row>
    <row r="81" spans="1:9" x14ac:dyDescent="0.25">
      <c r="A81" s="28">
        <v>1499</v>
      </c>
      <c r="B81" s="28">
        <v>11</v>
      </c>
      <c r="C81" s="27" t="s">
        <v>86</v>
      </c>
      <c r="D81" s="22">
        <v>3.2851611460151591</v>
      </c>
      <c r="E81" s="23">
        <v>0.33437499999999998</v>
      </c>
      <c r="F81" s="24">
        <f t="shared" si="3"/>
        <v>0.6</v>
      </c>
      <c r="G81" s="25">
        <f t="shared" si="4"/>
        <v>0.4</v>
      </c>
      <c r="H81" s="26">
        <v>965</v>
      </c>
      <c r="I81" s="34">
        <f t="shared" si="5"/>
        <v>38600</v>
      </c>
    </row>
    <row r="82" spans="1:9" x14ac:dyDescent="0.25">
      <c r="A82" s="28">
        <v>1561</v>
      </c>
      <c r="B82" s="28">
        <v>9</v>
      </c>
      <c r="C82" s="27" t="s">
        <v>87</v>
      </c>
      <c r="D82" s="22">
        <v>7.6253290845087189</v>
      </c>
      <c r="E82" s="23">
        <v>0.26213592233009708</v>
      </c>
      <c r="F82" s="24">
        <f t="shared" si="3"/>
        <v>0.6</v>
      </c>
      <c r="G82" s="25">
        <f t="shared" si="4"/>
        <v>0.4</v>
      </c>
      <c r="H82" s="26">
        <v>621</v>
      </c>
      <c r="I82" s="34">
        <f t="shared" si="5"/>
        <v>30000</v>
      </c>
    </row>
    <row r="83" spans="1:9" x14ac:dyDescent="0.25">
      <c r="A83" s="28">
        <v>1582</v>
      </c>
      <c r="B83" s="28">
        <v>9</v>
      </c>
      <c r="C83" s="27" t="s">
        <v>88</v>
      </c>
      <c r="D83" s="22">
        <v>1.0650164097079851</v>
      </c>
      <c r="E83" s="23">
        <v>0.48456790123456789</v>
      </c>
      <c r="F83" s="24">
        <f t="shared" si="3"/>
        <v>0.7</v>
      </c>
      <c r="G83" s="25">
        <f t="shared" si="4"/>
        <v>0.30000000000000004</v>
      </c>
      <c r="H83" s="26">
        <v>343</v>
      </c>
      <c r="I83" s="34">
        <f t="shared" si="5"/>
        <v>30000</v>
      </c>
    </row>
    <row r="84" spans="1:9" x14ac:dyDescent="0.25">
      <c r="A84" s="28">
        <v>1600</v>
      </c>
      <c r="B84" s="28">
        <v>10</v>
      </c>
      <c r="C84" s="27" t="s">
        <v>89</v>
      </c>
      <c r="D84" s="22">
        <v>5.1037827764928121</v>
      </c>
      <c r="E84" s="23">
        <v>0.34455128205128205</v>
      </c>
      <c r="F84" s="24">
        <f t="shared" si="3"/>
        <v>0.6</v>
      </c>
      <c r="G84" s="25">
        <f t="shared" si="4"/>
        <v>0.4</v>
      </c>
      <c r="H84" s="26">
        <v>638</v>
      </c>
      <c r="I84" s="34">
        <f t="shared" si="5"/>
        <v>30000</v>
      </c>
    </row>
    <row r="85" spans="1:9" x14ac:dyDescent="0.25">
      <c r="A85" s="28">
        <v>1645</v>
      </c>
      <c r="B85" s="28">
        <v>11</v>
      </c>
      <c r="C85" s="27" t="s">
        <v>90</v>
      </c>
      <c r="D85" s="22">
        <v>12.443029922195549</v>
      </c>
      <c r="E85" s="23">
        <v>0.27721943048576214</v>
      </c>
      <c r="F85" s="24">
        <f t="shared" si="3"/>
        <v>0.6</v>
      </c>
      <c r="G85" s="25">
        <f t="shared" si="4"/>
        <v>0.4</v>
      </c>
      <c r="H85" s="26">
        <v>1108</v>
      </c>
      <c r="I85" s="34">
        <f t="shared" si="5"/>
        <v>44320</v>
      </c>
    </row>
    <row r="86" spans="1:9" x14ac:dyDescent="0.25">
      <c r="A86" s="28">
        <v>1631</v>
      </c>
      <c r="B86" s="28">
        <v>7</v>
      </c>
      <c r="C86" s="27" t="s">
        <v>91</v>
      </c>
      <c r="D86" s="22">
        <v>7.89699977660581</v>
      </c>
      <c r="E86" s="23">
        <v>0</v>
      </c>
      <c r="F86" s="24">
        <f t="shared" si="3"/>
        <v>0.25</v>
      </c>
      <c r="G86" s="25">
        <f t="shared" si="4"/>
        <v>0.75</v>
      </c>
      <c r="H86" s="26">
        <v>467</v>
      </c>
      <c r="I86" s="34">
        <f t="shared" si="5"/>
        <v>30000</v>
      </c>
    </row>
    <row r="87" spans="1:9" x14ac:dyDescent="0.25">
      <c r="A87" s="28">
        <v>1659</v>
      </c>
      <c r="B87" s="28">
        <v>11</v>
      </c>
      <c r="C87" s="27" t="s">
        <v>92</v>
      </c>
      <c r="D87" s="22">
        <v>7.4425986233737307</v>
      </c>
      <c r="E87" s="23">
        <v>0.26388059701492539</v>
      </c>
      <c r="F87" s="24">
        <f t="shared" si="3"/>
        <v>0.6</v>
      </c>
      <c r="G87" s="25">
        <f t="shared" si="4"/>
        <v>0.4</v>
      </c>
      <c r="H87" s="26">
        <v>1714</v>
      </c>
      <c r="I87" s="34">
        <f t="shared" si="5"/>
        <v>60000</v>
      </c>
    </row>
    <row r="88" spans="1:9" x14ac:dyDescent="0.25">
      <c r="A88" s="28">
        <v>1666</v>
      </c>
      <c r="B88" s="28">
        <v>11</v>
      </c>
      <c r="C88" s="27" t="s">
        <v>93</v>
      </c>
      <c r="D88" s="22">
        <v>3.5035938441211774</v>
      </c>
      <c r="E88" s="23">
        <v>0.29126213592233008</v>
      </c>
      <c r="F88" s="24">
        <f t="shared" si="3"/>
        <v>0.6</v>
      </c>
      <c r="G88" s="25">
        <f t="shared" si="4"/>
        <v>0.4</v>
      </c>
      <c r="H88" s="26">
        <v>332</v>
      </c>
      <c r="I88" s="34">
        <f t="shared" si="5"/>
        <v>30000</v>
      </c>
    </row>
    <row r="89" spans="1:9" x14ac:dyDescent="0.25">
      <c r="A89" s="28">
        <v>1687</v>
      </c>
      <c r="B89" s="28">
        <v>6</v>
      </c>
      <c r="C89" s="27" t="s">
        <v>94</v>
      </c>
      <c r="D89" s="22">
        <v>9.2584834520318395</v>
      </c>
      <c r="E89" s="23">
        <v>8.4656084656084651E-2</v>
      </c>
      <c r="F89" s="24">
        <f t="shared" si="3"/>
        <v>0.5</v>
      </c>
      <c r="G89" s="25">
        <f t="shared" si="4"/>
        <v>0.5</v>
      </c>
      <c r="H89" s="26">
        <v>221</v>
      </c>
      <c r="I89" s="34">
        <f t="shared" si="5"/>
        <v>30000</v>
      </c>
    </row>
    <row r="90" spans="1:9" x14ac:dyDescent="0.25">
      <c r="A90" s="28">
        <v>1729</v>
      </c>
      <c r="B90" s="28">
        <v>10</v>
      </c>
      <c r="C90" s="27" t="s">
        <v>95</v>
      </c>
      <c r="D90" s="22">
        <v>7.5294620592148283</v>
      </c>
      <c r="E90" s="23">
        <v>0.21954161640530759</v>
      </c>
      <c r="F90" s="24">
        <f t="shared" si="3"/>
        <v>0.6</v>
      </c>
      <c r="G90" s="25">
        <f t="shared" si="4"/>
        <v>0.4</v>
      </c>
      <c r="H90" s="26">
        <v>791</v>
      </c>
      <c r="I90" s="34">
        <f t="shared" si="5"/>
        <v>31640</v>
      </c>
    </row>
    <row r="91" spans="1:9" x14ac:dyDescent="0.25">
      <c r="A91" s="28">
        <v>1736</v>
      </c>
      <c r="B91" s="28">
        <v>5</v>
      </c>
      <c r="C91" s="27" t="s">
        <v>96</v>
      </c>
      <c r="D91" s="22">
        <v>10.834943311873486</v>
      </c>
      <c r="E91" s="23">
        <v>0.39148936170212767</v>
      </c>
      <c r="F91" s="24">
        <f t="shared" si="3"/>
        <v>0.7</v>
      </c>
      <c r="G91" s="25">
        <f t="shared" si="4"/>
        <v>0.30000000000000004</v>
      </c>
      <c r="H91" s="26">
        <v>527</v>
      </c>
      <c r="I91" s="34">
        <f t="shared" si="5"/>
        <v>30000</v>
      </c>
    </row>
    <row r="92" spans="1:9" x14ac:dyDescent="0.25">
      <c r="A92" s="28">
        <v>1813</v>
      </c>
      <c r="B92" s="28">
        <v>3</v>
      </c>
      <c r="C92" s="27" t="s">
        <v>97</v>
      </c>
      <c r="D92" s="22">
        <v>5.2443026768479912</v>
      </c>
      <c r="E92" s="23">
        <v>0.44910179640718562</v>
      </c>
      <c r="F92" s="24">
        <f t="shared" si="3"/>
        <v>0.7</v>
      </c>
      <c r="G92" s="25">
        <f t="shared" si="4"/>
        <v>0.30000000000000004</v>
      </c>
      <c r="H92" s="26">
        <v>777</v>
      </c>
      <c r="I92" s="34">
        <f t="shared" si="5"/>
        <v>31080</v>
      </c>
    </row>
    <row r="93" spans="1:9" x14ac:dyDescent="0.25">
      <c r="A93" s="28">
        <v>5757</v>
      </c>
      <c r="B93" s="28">
        <v>10</v>
      </c>
      <c r="C93" s="27" t="s">
        <v>98</v>
      </c>
      <c r="D93" s="22">
        <v>2.0025864503705813</v>
      </c>
      <c r="E93" s="23">
        <v>0.50425894378194203</v>
      </c>
      <c r="F93" s="24">
        <f t="shared" si="3"/>
        <v>0.8</v>
      </c>
      <c r="G93" s="25">
        <f t="shared" si="4"/>
        <v>0.19999999999999996</v>
      </c>
      <c r="H93" s="26">
        <v>619</v>
      </c>
      <c r="I93" s="34">
        <f t="shared" si="5"/>
        <v>30000</v>
      </c>
    </row>
    <row r="94" spans="1:9" x14ac:dyDescent="0.25">
      <c r="A94" s="28">
        <v>1855</v>
      </c>
      <c r="B94" s="28">
        <v>8</v>
      </c>
      <c r="C94" s="27" t="s">
        <v>99</v>
      </c>
      <c r="D94" s="22">
        <v>0.89894053290662956</v>
      </c>
      <c r="E94" s="23">
        <v>0.48369565217391303</v>
      </c>
      <c r="F94" s="24">
        <f t="shared" si="3"/>
        <v>0.7</v>
      </c>
      <c r="G94" s="25">
        <f t="shared" si="4"/>
        <v>0.30000000000000004</v>
      </c>
      <c r="H94" s="26">
        <v>447</v>
      </c>
      <c r="I94" s="34">
        <f t="shared" si="5"/>
        <v>30000</v>
      </c>
    </row>
    <row r="95" spans="1:9" x14ac:dyDescent="0.25">
      <c r="A95" s="28">
        <v>1870</v>
      </c>
      <c r="B95" s="28">
        <v>2</v>
      </c>
      <c r="C95" s="27" t="s">
        <v>100</v>
      </c>
      <c r="D95" s="22">
        <v>15.619834710743802</v>
      </c>
      <c r="E95" s="23">
        <v>0.27692307692307694</v>
      </c>
      <c r="F95" s="24">
        <f t="shared" si="3"/>
        <v>0.6</v>
      </c>
      <c r="G95" s="25">
        <f t="shared" si="4"/>
        <v>0.4</v>
      </c>
      <c r="H95" s="26">
        <v>189</v>
      </c>
      <c r="I95" s="34">
        <f t="shared" si="5"/>
        <v>30000</v>
      </c>
    </row>
    <row r="96" spans="1:9" x14ac:dyDescent="0.25">
      <c r="A96" s="28">
        <v>1939</v>
      </c>
      <c r="B96" s="28">
        <v>11</v>
      </c>
      <c r="C96" s="27" t="s">
        <v>101</v>
      </c>
      <c r="D96" s="22">
        <v>3.6122053701349874</v>
      </c>
      <c r="E96" s="23">
        <v>0.54166666666666663</v>
      </c>
      <c r="F96" s="24">
        <f t="shared" si="3"/>
        <v>0.8</v>
      </c>
      <c r="G96" s="25">
        <f t="shared" si="4"/>
        <v>0.19999999999999996</v>
      </c>
      <c r="H96" s="26">
        <v>548</v>
      </c>
      <c r="I96" s="34">
        <f t="shared" si="5"/>
        <v>30000</v>
      </c>
    </row>
    <row r="97" spans="1:9" x14ac:dyDescent="0.25">
      <c r="A97" s="28">
        <v>4843</v>
      </c>
      <c r="B97" s="28">
        <v>6</v>
      </c>
      <c r="C97" s="27" t="s">
        <v>102</v>
      </c>
      <c r="D97" s="22">
        <v>12.9126213592233</v>
      </c>
      <c r="E97" s="23">
        <v>3.9106145251396648E-2</v>
      </c>
      <c r="F97" s="24">
        <f t="shared" si="3"/>
        <v>0.5</v>
      </c>
      <c r="G97" s="25">
        <f t="shared" si="4"/>
        <v>0.5</v>
      </c>
      <c r="H97" s="26">
        <v>133</v>
      </c>
      <c r="I97" s="34">
        <f t="shared" si="5"/>
        <v>30000</v>
      </c>
    </row>
    <row r="98" spans="1:9" x14ac:dyDescent="0.25">
      <c r="A98" s="28">
        <v>2009</v>
      </c>
      <c r="B98" s="28">
        <v>4</v>
      </c>
      <c r="C98" s="27" t="s">
        <v>103</v>
      </c>
      <c r="D98" s="22">
        <v>7.54524475482323</v>
      </c>
      <c r="E98" s="23">
        <v>0.22803195352214961</v>
      </c>
      <c r="F98" s="24">
        <f t="shared" si="3"/>
        <v>0.6</v>
      </c>
      <c r="G98" s="25">
        <f t="shared" si="4"/>
        <v>0.4</v>
      </c>
      <c r="H98" s="26">
        <v>1422</v>
      </c>
      <c r="I98" s="34">
        <f t="shared" si="5"/>
        <v>56880</v>
      </c>
    </row>
    <row r="99" spans="1:9" x14ac:dyDescent="0.25">
      <c r="A99" s="28">
        <v>2114</v>
      </c>
      <c r="B99" s="28">
        <v>7</v>
      </c>
      <c r="C99" s="27" t="s">
        <v>104</v>
      </c>
      <c r="D99" s="22">
        <v>3.9405798284825582</v>
      </c>
      <c r="E99" s="23">
        <v>0.26998223801065718</v>
      </c>
      <c r="F99" s="24">
        <f t="shared" si="3"/>
        <v>0.6</v>
      </c>
      <c r="G99" s="25">
        <f t="shared" si="4"/>
        <v>0.4</v>
      </c>
      <c r="H99" s="26">
        <v>549</v>
      </c>
      <c r="I99" s="34">
        <f t="shared" si="5"/>
        <v>30000</v>
      </c>
    </row>
    <row r="100" spans="1:9" x14ac:dyDescent="0.25">
      <c r="A100" s="28">
        <v>2128</v>
      </c>
      <c r="B100" s="28">
        <v>8</v>
      </c>
      <c r="C100" s="27" t="s">
        <v>105</v>
      </c>
      <c r="D100" s="22">
        <v>5.331812563372031</v>
      </c>
      <c r="E100" s="23">
        <v>0.52281368821292773</v>
      </c>
      <c r="F100" s="24">
        <f t="shared" si="3"/>
        <v>0.8</v>
      </c>
      <c r="G100" s="25">
        <f t="shared" si="4"/>
        <v>0.19999999999999996</v>
      </c>
      <c r="H100" s="26">
        <v>591</v>
      </c>
      <c r="I100" s="34">
        <f t="shared" si="5"/>
        <v>30000</v>
      </c>
    </row>
    <row r="101" spans="1:9" x14ac:dyDescent="0.25">
      <c r="A101" s="28">
        <v>2135</v>
      </c>
      <c r="B101" s="28">
        <v>10</v>
      </c>
      <c r="C101" s="27" t="s">
        <v>106</v>
      </c>
      <c r="D101" s="22">
        <v>1.2059008725607703</v>
      </c>
      <c r="E101" s="23">
        <v>0.52199413489736068</v>
      </c>
      <c r="F101" s="24">
        <f t="shared" si="3"/>
        <v>0.8</v>
      </c>
      <c r="G101" s="25">
        <f t="shared" si="4"/>
        <v>0.19999999999999996</v>
      </c>
      <c r="H101" s="26">
        <v>405</v>
      </c>
      <c r="I101" s="34">
        <f t="shared" si="5"/>
        <v>30000</v>
      </c>
    </row>
    <row r="102" spans="1:9" x14ac:dyDescent="0.25">
      <c r="A102" s="28">
        <v>2142</v>
      </c>
      <c r="B102" s="28">
        <v>10</v>
      </c>
      <c r="C102" s="27" t="s">
        <v>107</v>
      </c>
      <c r="D102" s="22">
        <v>1.7206887161058171</v>
      </c>
      <c r="E102" s="23">
        <v>0.45033112582781459</v>
      </c>
      <c r="F102" s="24">
        <f t="shared" si="3"/>
        <v>0.7</v>
      </c>
      <c r="G102" s="25">
        <f t="shared" si="4"/>
        <v>0.30000000000000004</v>
      </c>
      <c r="H102" s="26">
        <v>164</v>
      </c>
      <c r="I102" s="34">
        <f t="shared" si="5"/>
        <v>30000</v>
      </c>
    </row>
    <row r="103" spans="1:9" x14ac:dyDescent="0.25">
      <c r="A103" s="28">
        <v>2198</v>
      </c>
      <c r="B103" s="28">
        <v>11</v>
      </c>
      <c r="C103" s="27" t="s">
        <v>108</v>
      </c>
      <c r="D103" s="22">
        <v>6.4640201800376635</v>
      </c>
      <c r="E103" s="23">
        <v>0.31223628691983124</v>
      </c>
      <c r="F103" s="24">
        <f t="shared" si="3"/>
        <v>0.6</v>
      </c>
      <c r="G103" s="25">
        <f t="shared" si="4"/>
        <v>0.4</v>
      </c>
      <c r="H103" s="26">
        <v>743</v>
      </c>
      <c r="I103" s="34">
        <f t="shared" si="5"/>
        <v>30000</v>
      </c>
    </row>
    <row r="104" spans="1:9" x14ac:dyDescent="0.25">
      <c r="A104" s="28">
        <v>2212</v>
      </c>
      <c r="B104" s="28">
        <v>8</v>
      </c>
      <c r="C104" s="27" t="s">
        <v>109</v>
      </c>
      <c r="D104" s="22">
        <v>0.68416347890670881</v>
      </c>
      <c r="E104" s="23">
        <v>0.32743362831858408</v>
      </c>
      <c r="F104" s="24">
        <f t="shared" si="3"/>
        <v>0.6</v>
      </c>
      <c r="G104" s="25">
        <f t="shared" si="4"/>
        <v>0.4</v>
      </c>
      <c r="H104" s="26">
        <v>109</v>
      </c>
      <c r="I104" s="34">
        <f t="shared" si="5"/>
        <v>30000</v>
      </c>
    </row>
    <row r="105" spans="1:9" x14ac:dyDescent="0.25">
      <c r="A105" s="28">
        <v>2226</v>
      </c>
      <c r="B105" s="28">
        <v>10</v>
      </c>
      <c r="C105" s="27" t="s">
        <v>110</v>
      </c>
      <c r="D105" s="22">
        <v>3.2968615528890317</v>
      </c>
      <c r="E105" s="23">
        <v>0.60698689956331875</v>
      </c>
      <c r="F105" s="24">
        <f t="shared" si="3"/>
        <v>0.8</v>
      </c>
      <c r="G105" s="25">
        <f t="shared" si="4"/>
        <v>0.19999999999999996</v>
      </c>
      <c r="H105" s="26">
        <v>244</v>
      </c>
      <c r="I105" s="34">
        <f t="shared" si="5"/>
        <v>30000</v>
      </c>
    </row>
    <row r="106" spans="1:9" x14ac:dyDescent="0.25">
      <c r="A106" s="28">
        <v>2233</v>
      </c>
      <c r="B106" s="28">
        <v>11</v>
      </c>
      <c r="C106" s="27" t="s">
        <v>111</v>
      </c>
      <c r="D106" s="22">
        <v>3.3077957635159048</v>
      </c>
      <c r="E106" s="23">
        <v>0.26046511627906976</v>
      </c>
      <c r="F106" s="24">
        <f t="shared" si="3"/>
        <v>0.6</v>
      </c>
      <c r="G106" s="25">
        <f t="shared" si="4"/>
        <v>0.4</v>
      </c>
      <c r="H106" s="26">
        <v>878</v>
      </c>
      <c r="I106" s="34">
        <f t="shared" si="5"/>
        <v>35120</v>
      </c>
    </row>
    <row r="107" spans="1:9" x14ac:dyDescent="0.25">
      <c r="A107" s="28">
        <v>2310</v>
      </c>
      <c r="B107" s="28">
        <v>6</v>
      </c>
      <c r="C107" s="27" t="s">
        <v>112</v>
      </c>
      <c r="D107" s="22">
        <v>8.0163715136222127</v>
      </c>
      <c r="E107" s="23">
        <v>0.24014336917562723</v>
      </c>
      <c r="F107" s="24">
        <f t="shared" si="3"/>
        <v>0.6</v>
      </c>
      <c r="G107" s="25">
        <f t="shared" si="4"/>
        <v>0.4</v>
      </c>
      <c r="H107" s="26">
        <v>253</v>
      </c>
      <c r="I107" s="34">
        <f t="shared" si="5"/>
        <v>30000</v>
      </c>
    </row>
    <row r="108" spans="1:9" x14ac:dyDescent="0.25">
      <c r="A108" s="28">
        <v>2394</v>
      </c>
      <c r="B108" s="28">
        <v>10</v>
      </c>
      <c r="C108" s="27" t="s">
        <v>113</v>
      </c>
      <c r="D108" s="22">
        <v>2.9495390853104717</v>
      </c>
      <c r="E108" s="23">
        <v>0.47803617571059431</v>
      </c>
      <c r="F108" s="24">
        <f t="shared" si="3"/>
        <v>0.7</v>
      </c>
      <c r="G108" s="25">
        <f t="shared" si="4"/>
        <v>0.30000000000000004</v>
      </c>
      <c r="H108" s="26">
        <v>443</v>
      </c>
      <c r="I108" s="34">
        <f t="shared" si="5"/>
        <v>30000</v>
      </c>
    </row>
    <row r="109" spans="1:9" x14ac:dyDescent="0.25">
      <c r="A109" s="28">
        <v>2415</v>
      </c>
      <c r="B109" s="28">
        <v>8</v>
      </c>
      <c r="C109" s="27" t="s">
        <v>114</v>
      </c>
      <c r="D109" s="22">
        <v>5.5714285714285712</v>
      </c>
      <c r="E109" s="23">
        <v>0.5473372781065089</v>
      </c>
      <c r="F109" s="24">
        <f t="shared" si="3"/>
        <v>0.8</v>
      </c>
      <c r="G109" s="25">
        <f t="shared" si="4"/>
        <v>0.19999999999999996</v>
      </c>
      <c r="H109" s="26">
        <v>312</v>
      </c>
      <c r="I109" s="34">
        <f t="shared" si="5"/>
        <v>30000</v>
      </c>
    </row>
    <row r="110" spans="1:9" x14ac:dyDescent="0.25">
      <c r="A110" s="28">
        <v>2436</v>
      </c>
      <c r="B110" s="28">
        <v>6</v>
      </c>
      <c r="C110" s="27" t="s">
        <v>115</v>
      </c>
      <c r="D110" s="22">
        <v>8.4711000458745502</v>
      </c>
      <c r="E110" s="23">
        <v>0.20676968359087564</v>
      </c>
      <c r="F110" s="24">
        <v>0.5</v>
      </c>
      <c r="G110" s="25">
        <f t="shared" si="4"/>
        <v>0.5</v>
      </c>
      <c r="H110" s="26">
        <v>1529</v>
      </c>
      <c r="I110" s="34">
        <f t="shared" si="5"/>
        <v>60000</v>
      </c>
    </row>
    <row r="111" spans="1:9" x14ac:dyDescent="0.25">
      <c r="A111" s="28">
        <v>2478</v>
      </c>
      <c r="B111" s="28">
        <v>12</v>
      </c>
      <c r="C111" s="27" t="s">
        <v>116</v>
      </c>
      <c r="D111" s="22">
        <v>2.8940067962145153</v>
      </c>
      <c r="E111" s="23">
        <v>0.41076769690927217</v>
      </c>
      <c r="F111" s="24">
        <f t="shared" ref="F111:F123" si="6">IF(E111&lt;0.01,0.25,(IF(E111&lt;0.2,0.5,(IF(E111&lt;0.35,0.6,(IF(E111&lt;0.5,0.7,(IF(E111&lt;0.75,0.8,0.85)))))))))</f>
        <v>0.7</v>
      </c>
      <c r="G111" s="25">
        <f t="shared" si="4"/>
        <v>0.30000000000000004</v>
      </c>
      <c r="H111" s="26">
        <v>1773</v>
      </c>
      <c r="I111" s="34">
        <f t="shared" si="5"/>
        <v>60000</v>
      </c>
    </row>
    <row r="112" spans="1:9" x14ac:dyDescent="0.25">
      <c r="A112" s="28">
        <v>2525</v>
      </c>
      <c r="B112" s="28">
        <v>6</v>
      </c>
      <c r="C112" s="27" t="s">
        <v>117</v>
      </c>
      <c r="D112" s="22">
        <v>4.3935643564356441</v>
      </c>
      <c r="E112" s="23">
        <v>0.25073746312684364</v>
      </c>
      <c r="F112" s="24">
        <f t="shared" si="6"/>
        <v>0.6</v>
      </c>
      <c r="G112" s="25">
        <f t="shared" si="4"/>
        <v>0.4</v>
      </c>
      <c r="H112" s="26">
        <v>355</v>
      </c>
      <c r="I112" s="34">
        <f t="shared" si="5"/>
        <v>30000</v>
      </c>
    </row>
    <row r="113" spans="1:9" x14ac:dyDescent="0.25">
      <c r="A113" s="28">
        <v>2527</v>
      </c>
      <c r="B113" s="28">
        <v>3</v>
      </c>
      <c r="C113" s="27" t="s">
        <v>118</v>
      </c>
      <c r="D113" s="22">
        <v>4.1590594094381546</v>
      </c>
      <c r="E113" s="23">
        <v>0.21052631578947367</v>
      </c>
      <c r="F113" s="24">
        <f t="shared" si="6"/>
        <v>0.6</v>
      </c>
      <c r="G113" s="25">
        <f t="shared" si="4"/>
        <v>0.4</v>
      </c>
      <c r="H113" s="26">
        <v>300</v>
      </c>
      <c r="I113" s="34">
        <f t="shared" si="5"/>
        <v>30000</v>
      </c>
    </row>
    <row r="114" spans="1:9" x14ac:dyDescent="0.25">
      <c r="A114" s="28">
        <v>2534</v>
      </c>
      <c r="B114" s="28">
        <v>7</v>
      </c>
      <c r="C114" s="27" t="s">
        <v>119</v>
      </c>
      <c r="D114" s="22">
        <v>6.5927836216967046</v>
      </c>
      <c r="E114" s="23">
        <v>0.2617283950617284</v>
      </c>
      <c r="F114" s="24">
        <f t="shared" si="6"/>
        <v>0.6</v>
      </c>
      <c r="G114" s="25">
        <f t="shared" si="4"/>
        <v>0.4</v>
      </c>
      <c r="H114" s="26">
        <v>441</v>
      </c>
      <c r="I114" s="34">
        <f t="shared" si="5"/>
        <v>30000</v>
      </c>
    </row>
    <row r="115" spans="1:9" x14ac:dyDescent="0.25">
      <c r="A115" s="28">
        <v>2541</v>
      </c>
      <c r="B115" s="28">
        <v>4</v>
      </c>
      <c r="C115" s="27" t="s">
        <v>120</v>
      </c>
      <c r="D115" s="22">
        <v>3.8056890348434891</v>
      </c>
      <c r="E115" s="23">
        <v>0.46564885496183206</v>
      </c>
      <c r="F115" s="24">
        <f t="shared" si="6"/>
        <v>0.7</v>
      </c>
      <c r="G115" s="25">
        <f t="shared" si="4"/>
        <v>0.30000000000000004</v>
      </c>
      <c r="H115" s="26">
        <v>535</v>
      </c>
      <c r="I115" s="34">
        <f t="shared" si="5"/>
        <v>30000</v>
      </c>
    </row>
    <row r="116" spans="1:9" x14ac:dyDescent="0.25">
      <c r="A116" s="28">
        <v>2576</v>
      </c>
      <c r="B116" s="28">
        <v>6</v>
      </c>
      <c r="C116" s="27" t="s">
        <v>121</v>
      </c>
      <c r="D116" s="22">
        <v>15.253381283664559</v>
      </c>
      <c r="E116" s="23">
        <v>0.35269121813031162</v>
      </c>
      <c r="F116" s="24">
        <f t="shared" si="6"/>
        <v>0.7</v>
      </c>
      <c r="G116" s="25">
        <f t="shared" si="4"/>
        <v>0.30000000000000004</v>
      </c>
      <c r="H116" s="26">
        <v>831</v>
      </c>
      <c r="I116" s="34">
        <f t="shared" si="5"/>
        <v>33240</v>
      </c>
    </row>
    <row r="117" spans="1:9" x14ac:dyDescent="0.25">
      <c r="A117" s="28">
        <v>2618</v>
      </c>
      <c r="B117" s="28">
        <v>12</v>
      </c>
      <c r="C117" s="27" t="s">
        <v>122</v>
      </c>
      <c r="D117" s="22">
        <v>1.1850689751082066</v>
      </c>
      <c r="E117" s="23">
        <v>0.47098976109215018</v>
      </c>
      <c r="F117" s="24">
        <f t="shared" si="6"/>
        <v>0.7</v>
      </c>
      <c r="G117" s="25">
        <f t="shared" si="4"/>
        <v>0.30000000000000004</v>
      </c>
      <c r="H117" s="26">
        <v>570</v>
      </c>
      <c r="I117" s="34">
        <f t="shared" si="5"/>
        <v>30000</v>
      </c>
    </row>
    <row r="118" spans="1:9" x14ac:dyDescent="0.25">
      <c r="A118" s="28">
        <v>2625</v>
      </c>
      <c r="B118" s="28">
        <v>6</v>
      </c>
      <c r="C118" s="27" t="s">
        <v>123</v>
      </c>
      <c r="D118" s="22">
        <v>8.4397522344564813</v>
      </c>
      <c r="E118" s="23">
        <v>0.31642512077294688</v>
      </c>
      <c r="F118" s="24">
        <f t="shared" si="6"/>
        <v>0.6</v>
      </c>
      <c r="G118" s="25">
        <f t="shared" si="4"/>
        <v>0.4</v>
      </c>
      <c r="H118" s="26">
        <v>444</v>
      </c>
      <c r="I118" s="34">
        <f t="shared" si="5"/>
        <v>30000</v>
      </c>
    </row>
    <row r="119" spans="1:9" x14ac:dyDescent="0.25">
      <c r="A119" s="28">
        <v>2632</v>
      </c>
      <c r="B119" s="28">
        <v>4</v>
      </c>
      <c r="C119" s="27" t="s">
        <v>124</v>
      </c>
      <c r="D119" s="22">
        <v>4.1192757525903474</v>
      </c>
      <c r="E119" s="23">
        <v>0.53298153034300788</v>
      </c>
      <c r="F119" s="24">
        <f t="shared" si="6"/>
        <v>0.8</v>
      </c>
      <c r="G119" s="25">
        <f t="shared" si="4"/>
        <v>0.19999999999999996</v>
      </c>
      <c r="H119" s="26">
        <v>401</v>
      </c>
      <c r="I119" s="34">
        <f t="shared" si="5"/>
        <v>30000</v>
      </c>
    </row>
    <row r="120" spans="1:9" x14ac:dyDescent="0.25">
      <c r="A120" s="28">
        <v>2639</v>
      </c>
      <c r="B120" s="28">
        <v>5</v>
      </c>
      <c r="C120" s="27" t="s">
        <v>125</v>
      </c>
      <c r="D120" s="22">
        <v>5.2581062853048497</v>
      </c>
      <c r="E120" s="23">
        <v>0.28219971056439941</v>
      </c>
      <c r="F120" s="24">
        <f t="shared" si="6"/>
        <v>0.6</v>
      </c>
      <c r="G120" s="25">
        <f t="shared" si="4"/>
        <v>0.4</v>
      </c>
      <c r="H120" s="26">
        <v>702</v>
      </c>
      <c r="I120" s="34">
        <f t="shared" si="5"/>
        <v>30000</v>
      </c>
    </row>
    <row r="121" spans="1:9" x14ac:dyDescent="0.25">
      <c r="A121" s="28">
        <v>2646</v>
      </c>
      <c r="B121" s="28">
        <v>3</v>
      </c>
      <c r="C121" s="27" t="s">
        <v>126</v>
      </c>
      <c r="D121" s="22">
        <v>4.5556096461611357</v>
      </c>
      <c r="E121" s="23">
        <v>0.38400000000000001</v>
      </c>
      <c r="F121" s="24">
        <f t="shared" si="6"/>
        <v>0.7</v>
      </c>
      <c r="G121" s="25">
        <f t="shared" si="4"/>
        <v>0.30000000000000004</v>
      </c>
      <c r="H121" s="26">
        <v>743</v>
      </c>
      <c r="I121" s="34">
        <f t="shared" si="5"/>
        <v>30000</v>
      </c>
    </row>
    <row r="122" spans="1:9" x14ac:dyDescent="0.25">
      <c r="A122" s="28">
        <v>2660</v>
      </c>
      <c r="B122" s="28">
        <v>3</v>
      </c>
      <c r="C122" s="27" t="s">
        <v>127</v>
      </c>
      <c r="D122" s="22">
        <v>3.6421394996101064</v>
      </c>
      <c r="E122" s="23">
        <v>0.39955357142857145</v>
      </c>
      <c r="F122" s="24">
        <f t="shared" si="6"/>
        <v>0.7</v>
      </c>
      <c r="G122" s="25">
        <f t="shared" si="4"/>
        <v>0.30000000000000004</v>
      </c>
      <c r="H122" s="26">
        <v>321</v>
      </c>
      <c r="I122" s="34">
        <f t="shared" si="5"/>
        <v>30000</v>
      </c>
    </row>
    <row r="123" spans="1:9" x14ac:dyDescent="0.25">
      <c r="A123" s="28">
        <v>2737</v>
      </c>
      <c r="B123" s="28">
        <v>2</v>
      </c>
      <c r="C123" s="27" t="s">
        <v>128</v>
      </c>
      <c r="D123" s="22">
        <v>4.5664181998855273</v>
      </c>
      <c r="E123" s="23">
        <v>0.46229508196721314</v>
      </c>
      <c r="F123" s="24">
        <f t="shared" si="6"/>
        <v>0.7</v>
      </c>
      <c r="G123" s="25">
        <f t="shared" si="4"/>
        <v>0.30000000000000004</v>
      </c>
      <c r="H123" s="26">
        <v>250</v>
      </c>
      <c r="I123" s="34">
        <f t="shared" si="5"/>
        <v>30000</v>
      </c>
    </row>
    <row r="124" spans="1:9" x14ac:dyDescent="0.25">
      <c r="A124" s="28">
        <v>2800</v>
      </c>
      <c r="B124" s="28">
        <v>6</v>
      </c>
      <c r="C124" s="27" t="s">
        <v>129</v>
      </c>
      <c r="D124" s="22">
        <v>13.36534475892776</v>
      </c>
      <c r="E124" s="23">
        <v>0.19405405405405404</v>
      </c>
      <c r="F124" s="24">
        <v>0.4</v>
      </c>
      <c r="G124" s="25">
        <f t="shared" si="4"/>
        <v>0.6</v>
      </c>
      <c r="H124" s="26">
        <v>1899</v>
      </c>
      <c r="I124" s="34">
        <f t="shared" si="5"/>
        <v>60000</v>
      </c>
    </row>
    <row r="125" spans="1:9" x14ac:dyDescent="0.25">
      <c r="A125" s="28">
        <v>2814</v>
      </c>
      <c r="B125" s="28">
        <v>7</v>
      </c>
      <c r="C125" s="27" t="s">
        <v>130</v>
      </c>
      <c r="D125" s="22">
        <v>7.6702946224718369</v>
      </c>
      <c r="E125" s="23">
        <v>0.34864300626304801</v>
      </c>
      <c r="F125" s="24">
        <f t="shared" ref="F125:F164" si="7">IF(E125&lt;0.01,0.25,(IF(E125&lt;0.2,0.5,(IF(E125&lt;0.35,0.6,(IF(E125&lt;0.5,0.7,(IF(E125&lt;0.75,0.8,0.85)))))))))</f>
        <v>0.6</v>
      </c>
      <c r="G125" s="25">
        <f t="shared" si="4"/>
        <v>0.4</v>
      </c>
      <c r="H125" s="26">
        <v>989</v>
      </c>
      <c r="I125" s="34">
        <f t="shared" si="5"/>
        <v>39560</v>
      </c>
    </row>
    <row r="126" spans="1:9" x14ac:dyDescent="0.25">
      <c r="A126" s="28">
        <v>5960</v>
      </c>
      <c r="B126" s="28">
        <v>3</v>
      </c>
      <c r="C126" s="27" t="s">
        <v>131</v>
      </c>
      <c r="D126" s="22">
        <v>3.1578694017818485</v>
      </c>
      <c r="E126" s="23">
        <v>0.47222222222222221</v>
      </c>
      <c r="F126" s="24">
        <f t="shared" si="7"/>
        <v>0.7</v>
      </c>
      <c r="G126" s="25">
        <f t="shared" si="4"/>
        <v>0.30000000000000004</v>
      </c>
      <c r="H126" s="26">
        <v>467</v>
      </c>
      <c r="I126" s="34">
        <f t="shared" si="5"/>
        <v>30000</v>
      </c>
    </row>
    <row r="127" spans="1:9" x14ac:dyDescent="0.25">
      <c r="A127" s="28">
        <v>2828</v>
      </c>
      <c r="B127" s="28">
        <v>7</v>
      </c>
      <c r="C127" s="27" t="s">
        <v>132</v>
      </c>
      <c r="D127" s="22">
        <v>12.064968334024456</v>
      </c>
      <c r="E127" s="23">
        <v>0.16573258606885508</v>
      </c>
      <c r="F127" s="24">
        <f t="shared" si="7"/>
        <v>0.5</v>
      </c>
      <c r="G127" s="25">
        <f t="shared" si="4"/>
        <v>0.5</v>
      </c>
      <c r="H127" s="26">
        <v>1294</v>
      </c>
      <c r="I127" s="34">
        <f t="shared" si="5"/>
        <v>51760</v>
      </c>
    </row>
    <row r="128" spans="1:9" x14ac:dyDescent="0.25">
      <c r="A128" s="28">
        <v>1848</v>
      </c>
      <c r="B128" s="28">
        <v>9</v>
      </c>
      <c r="C128" s="27" t="s">
        <v>133</v>
      </c>
      <c r="D128" s="22">
        <v>4.2241379310344831</v>
      </c>
      <c r="E128" s="23">
        <v>0.90909090909090906</v>
      </c>
      <c r="F128" s="24">
        <f t="shared" si="7"/>
        <v>0.85</v>
      </c>
      <c r="G128" s="25">
        <f t="shared" si="4"/>
        <v>0.15000000000000002</v>
      </c>
      <c r="H128" s="26">
        <v>539</v>
      </c>
      <c r="I128" s="34">
        <f t="shared" si="5"/>
        <v>30000</v>
      </c>
    </row>
    <row r="129" spans="1:9" x14ac:dyDescent="0.25">
      <c r="A129" s="28">
        <v>2856</v>
      </c>
      <c r="B129" s="28">
        <v>10</v>
      </c>
      <c r="C129" s="27" t="s">
        <v>134</v>
      </c>
      <c r="D129" s="22">
        <v>4.0927675322077324</v>
      </c>
      <c r="E129" s="23">
        <v>0.55514250309789348</v>
      </c>
      <c r="F129" s="24">
        <f t="shared" si="7"/>
        <v>0.8</v>
      </c>
      <c r="G129" s="25">
        <f t="shared" si="4"/>
        <v>0.19999999999999996</v>
      </c>
      <c r="H129" s="26">
        <v>784</v>
      </c>
      <c r="I129" s="34">
        <f t="shared" si="5"/>
        <v>31360</v>
      </c>
    </row>
    <row r="130" spans="1:9" x14ac:dyDescent="0.25">
      <c r="A130" s="28">
        <v>2863</v>
      </c>
      <c r="B130" s="28">
        <v>4</v>
      </c>
      <c r="C130" s="27" t="s">
        <v>135</v>
      </c>
      <c r="D130" s="22">
        <v>3.5273405260330053</v>
      </c>
      <c r="E130" s="23">
        <v>0.54741379310344829</v>
      </c>
      <c r="F130" s="24">
        <f t="shared" si="7"/>
        <v>0.8</v>
      </c>
      <c r="G130" s="25">
        <f t="shared" si="4"/>
        <v>0.19999999999999996</v>
      </c>
      <c r="H130" s="26">
        <v>246</v>
      </c>
      <c r="I130" s="34">
        <f t="shared" si="5"/>
        <v>30000</v>
      </c>
    </row>
    <row r="131" spans="1:9" x14ac:dyDescent="0.25">
      <c r="A131" s="28">
        <v>2884</v>
      </c>
      <c r="B131" s="28">
        <v>2</v>
      </c>
      <c r="C131" s="27" t="s">
        <v>136</v>
      </c>
      <c r="D131" s="22">
        <v>15.055695655235866</v>
      </c>
      <c r="E131" s="23">
        <v>0.26126126126126126</v>
      </c>
      <c r="F131" s="24">
        <f t="shared" si="7"/>
        <v>0.6</v>
      </c>
      <c r="G131" s="25">
        <f t="shared" si="4"/>
        <v>0.4</v>
      </c>
      <c r="H131" s="26">
        <v>1435</v>
      </c>
      <c r="I131" s="34">
        <f t="shared" si="5"/>
        <v>57400</v>
      </c>
    </row>
    <row r="132" spans="1:9" x14ac:dyDescent="0.25">
      <c r="A132" s="28">
        <v>2891</v>
      </c>
      <c r="B132" s="28">
        <v>10</v>
      </c>
      <c r="C132" s="27" t="s">
        <v>137</v>
      </c>
      <c r="D132" s="22">
        <v>1.7009855391574089</v>
      </c>
      <c r="E132" s="23">
        <v>0.49185667752442996</v>
      </c>
      <c r="F132" s="24">
        <f t="shared" si="7"/>
        <v>0.7</v>
      </c>
      <c r="G132" s="25">
        <f t="shared" si="4"/>
        <v>0.30000000000000004</v>
      </c>
      <c r="H132" s="26">
        <v>310</v>
      </c>
      <c r="I132" s="34">
        <f t="shared" si="5"/>
        <v>30000</v>
      </c>
    </row>
    <row r="133" spans="1:9" x14ac:dyDescent="0.25">
      <c r="A133" s="28">
        <v>3647</v>
      </c>
      <c r="B133" s="28">
        <v>9</v>
      </c>
      <c r="C133" s="27" t="s">
        <v>138</v>
      </c>
      <c r="D133" s="22">
        <v>0.92702180860392391</v>
      </c>
      <c r="E133" s="23">
        <v>0.39504373177842567</v>
      </c>
      <c r="F133" s="24">
        <f t="shared" si="7"/>
        <v>0.7</v>
      </c>
      <c r="G133" s="25">
        <f t="shared" si="4"/>
        <v>0.30000000000000004</v>
      </c>
      <c r="H133" s="26">
        <v>695</v>
      </c>
      <c r="I133" s="34">
        <f t="shared" si="5"/>
        <v>30000</v>
      </c>
    </row>
    <row r="134" spans="1:9" x14ac:dyDescent="0.25">
      <c r="A134" s="28">
        <v>2912</v>
      </c>
      <c r="B134" s="28">
        <v>3</v>
      </c>
      <c r="C134" s="27" t="s">
        <v>139</v>
      </c>
      <c r="D134" s="22">
        <v>6.7983308737063792</v>
      </c>
      <c r="E134" s="23">
        <v>0.36203319502074688</v>
      </c>
      <c r="F134" s="24">
        <f t="shared" si="7"/>
        <v>0.7</v>
      </c>
      <c r="G134" s="25">
        <f t="shared" si="4"/>
        <v>0.30000000000000004</v>
      </c>
      <c r="H134" s="26">
        <v>971</v>
      </c>
      <c r="I134" s="34">
        <f t="shared" si="5"/>
        <v>38840</v>
      </c>
    </row>
    <row r="135" spans="1:9" x14ac:dyDescent="0.25">
      <c r="A135" s="28">
        <v>2940</v>
      </c>
      <c r="B135" s="28">
        <v>8</v>
      </c>
      <c r="C135" s="27" t="s">
        <v>140</v>
      </c>
      <c r="D135" s="22">
        <v>0.91235963631030559</v>
      </c>
      <c r="E135" s="23">
        <v>0.39344262295081966</v>
      </c>
      <c r="F135" s="24">
        <f t="shared" si="7"/>
        <v>0.7</v>
      </c>
      <c r="G135" s="25">
        <f t="shared" si="4"/>
        <v>0.30000000000000004</v>
      </c>
      <c r="H135" s="26">
        <v>221</v>
      </c>
      <c r="I135" s="34">
        <f t="shared" si="5"/>
        <v>30000</v>
      </c>
    </row>
    <row r="136" spans="1:9" x14ac:dyDescent="0.25">
      <c r="A136" s="28">
        <v>2961</v>
      </c>
      <c r="B136" s="28">
        <v>8</v>
      </c>
      <c r="C136" s="27" t="s">
        <v>141</v>
      </c>
      <c r="D136" s="22">
        <v>4.7881067064270351</v>
      </c>
      <c r="E136" s="23">
        <v>0.36855670103092786</v>
      </c>
      <c r="F136" s="24">
        <f t="shared" si="7"/>
        <v>0.7</v>
      </c>
      <c r="G136" s="25">
        <f t="shared" si="4"/>
        <v>0.30000000000000004</v>
      </c>
      <c r="H136" s="26">
        <v>420</v>
      </c>
      <c r="I136" s="34">
        <f t="shared" si="5"/>
        <v>30000</v>
      </c>
    </row>
    <row r="137" spans="1:9" x14ac:dyDescent="0.25">
      <c r="A137" s="28">
        <v>3087</v>
      </c>
      <c r="B137" s="28">
        <v>2</v>
      </c>
      <c r="C137" s="27" t="s">
        <v>142</v>
      </c>
      <c r="D137" s="22">
        <v>6.898774983881367</v>
      </c>
      <c r="E137" s="23">
        <v>0.42592592592592593</v>
      </c>
      <c r="F137" s="24">
        <f t="shared" si="7"/>
        <v>0.7</v>
      </c>
      <c r="G137" s="25">
        <f t="shared" si="4"/>
        <v>0.30000000000000004</v>
      </c>
      <c r="H137" s="26">
        <v>107</v>
      </c>
      <c r="I137" s="34">
        <f t="shared" si="5"/>
        <v>30000</v>
      </c>
    </row>
    <row r="138" spans="1:9" x14ac:dyDescent="0.25">
      <c r="A138" s="28">
        <v>3094</v>
      </c>
      <c r="B138" s="28">
        <v>2</v>
      </c>
      <c r="C138" s="27" t="s">
        <v>143</v>
      </c>
      <c r="D138" s="22">
        <v>5.002977963073258</v>
      </c>
      <c r="E138" s="23">
        <v>0.25641025641025639</v>
      </c>
      <c r="F138" s="24">
        <f t="shared" si="7"/>
        <v>0.6</v>
      </c>
      <c r="G138" s="25">
        <f t="shared" si="4"/>
        <v>0.4</v>
      </c>
      <c r="H138" s="26">
        <v>84</v>
      </c>
      <c r="I138" s="34">
        <f t="shared" si="5"/>
        <v>30000</v>
      </c>
    </row>
    <row r="139" spans="1:9" x14ac:dyDescent="0.25">
      <c r="A139" s="28">
        <v>3150</v>
      </c>
      <c r="B139" s="28">
        <v>5</v>
      </c>
      <c r="C139" s="27" t="s">
        <v>144</v>
      </c>
      <c r="D139" s="22">
        <v>15.918705569526976</v>
      </c>
      <c r="E139" s="23">
        <v>0.17236842105263159</v>
      </c>
      <c r="F139" s="24">
        <f t="shared" si="7"/>
        <v>0.5</v>
      </c>
      <c r="G139" s="25">
        <f t="shared" ref="G139:G202" si="8">1-F139</f>
        <v>0.5</v>
      </c>
      <c r="H139" s="26">
        <v>1558</v>
      </c>
      <c r="I139" s="34">
        <f t="shared" ref="I139:I202" si="9">IF(H139&lt;750,30000,IF(H139&gt;1500,60000,H139*40))</f>
        <v>60000</v>
      </c>
    </row>
    <row r="140" spans="1:9" x14ac:dyDescent="0.25">
      <c r="A140" s="28">
        <v>3171</v>
      </c>
      <c r="B140" s="28">
        <v>6</v>
      </c>
      <c r="C140" s="27" t="s">
        <v>145</v>
      </c>
      <c r="D140" s="22">
        <v>14.500440782090529</v>
      </c>
      <c r="E140" s="23">
        <v>0.21684414327202323</v>
      </c>
      <c r="F140" s="24">
        <f t="shared" si="7"/>
        <v>0.6</v>
      </c>
      <c r="G140" s="25">
        <f t="shared" si="8"/>
        <v>0.4</v>
      </c>
      <c r="H140" s="26">
        <v>1068</v>
      </c>
      <c r="I140" s="34">
        <f t="shared" si="9"/>
        <v>42720</v>
      </c>
    </row>
    <row r="141" spans="1:9" x14ac:dyDescent="0.25">
      <c r="A141" s="28">
        <v>3206</v>
      </c>
      <c r="B141" s="28">
        <v>10</v>
      </c>
      <c r="C141" s="27" t="s">
        <v>146</v>
      </c>
      <c r="D141" s="22">
        <v>4.6524038613059631</v>
      </c>
      <c r="E141" s="23">
        <v>0.45508982035928142</v>
      </c>
      <c r="F141" s="24">
        <f t="shared" si="7"/>
        <v>0.7</v>
      </c>
      <c r="G141" s="25">
        <f t="shared" si="8"/>
        <v>0.30000000000000004</v>
      </c>
      <c r="H141" s="26">
        <v>527</v>
      </c>
      <c r="I141" s="34">
        <f t="shared" si="9"/>
        <v>30000</v>
      </c>
    </row>
    <row r="142" spans="1:9" x14ac:dyDescent="0.25">
      <c r="A142" s="28">
        <v>3213</v>
      </c>
      <c r="B142" s="28">
        <v>11</v>
      </c>
      <c r="C142" s="27" t="s">
        <v>147</v>
      </c>
      <c r="D142" s="22">
        <v>4.6806028027555255</v>
      </c>
      <c r="E142" s="23">
        <v>0.40909090909090912</v>
      </c>
      <c r="F142" s="24">
        <f t="shared" si="7"/>
        <v>0.7</v>
      </c>
      <c r="G142" s="25">
        <f t="shared" si="8"/>
        <v>0.30000000000000004</v>
      </c>
      <c r="H142" s="26">
        <v>514</v>
      </c>
      <c r="I142" s="34">
        <f t="shared" si="9"/>
        <v>30000</v>
      </c>
    </row>
    <row r="143" spans="1:9" x14ac:dyDescent="0.25">
      <c r="A143" s="28">
        <v>3220</v>
      </c>
      <c r="B143" s="28">
        <v>7</v>
      </c>
      <c r="C143" s="27" t="s">
        <v>148</v>
      </c>
      <c r="D143" s="22">
        <v>11.134716168349497</v>
      </c>
      <c r="E143" s="23">
        <v>0.17576703068122726</v>
      </c>
      <c r="F143" s="24">
        <f t="shared" si="7"/>
        <v>0.5</v>
      </c>
      <c r="G143" s="25">
        <f t="shared" si="8"/>
        <v>0.5</v>
      </c>
      <c r="H143" s="26">
        <v>1915</v>
      </c>
      <c r="I143" s="34">
        <f t="shared" si="9"/>
        <v>60000</v>
      </c>
    </row>
    <row r="144" spans="1:9" x14ac:dyDescent="0.25">
      <c r="A144" s="28">
        <v>3276</v>
      </c>
      <c r="B144" s="28">
        <v>6</v>
      </c>
      <c r="C144" s="27" t="s">
        <v>149</v>
      </c>
      <c r="D144" s="22">
        <v>7.0241343215957377</v>
      </c>
      <c r="E144" s="23">
        <v>0.36130867709815079</v>
      </c>
      <c r="F144" s="24">
        <f t="shared" si="7"/>
        <v>0.7</v>
      </c>
      <c r="G144" s="25">
        <f t="shared" si="8"/>
        <v>0.30000000000000004</v>
      </c>
      <c r="H144" s="26">
        <v>775</v>
      </c>
      <c r="I144" s="34">
        <f t="shared" si="9"/>
        <v>31000</v>
      </c>
    </row>
    <row r="145" spans="1:9" x14ac:dyDescent="0.25">
      <c r="A145" s="28">
        <v>3297</v>
      </c>
      <c r="B145" s="28">
        <v>12</v>
      </c>
      <c r="C145" s="27" t="s">
        <v>150</v>
      </c>
      <c r="D145" s="22">
        <v>2.8694098024136938</v>
      </c>
      <c r="E145" s="23">
        <v>0.31575037147102525</v>
      </c>
      <c r="F145" s="24">
        <f t="shared" si="7"/>
        <v>0.6</v>
      </c>
      <c r="G145" s="25">
        <f t="shared" si="8"/>
        <v>0.4</v>
      </c>
      <c r="H145" s="26">
        <v>1278</v>
      </c>
      <c r="I145" s="34">
        <f t="shared" si="9"/>
        <v>51120</v>
      </c>
    </row>
    <row r="146" spans="1:9" x14ac:dyDescent="0.25">
      <c r="A146" s="28">
        <v>3304</v>
      </c>
      <c r="B146" s="28">
        <v>9</v>
      </c>
      <c r="C146" s="27" t="s">
        <v>151</v>
      </c>
      <c r="D146" s="22">
        <v>6.3474793838129111</v>
      </c>
      <c r="E146" s="23">
        <v>0.1636615811373093</v>
      </c>
      <c r="F146" s="24">
        <f t="shared" si="7"/>
        <v>0.5</v>
      </c>
      <c r="G146" s="25">
        <f t="shared" si="8"/>
        <v>0.5</v>
      </c>
      <c r="H146" s="26">
        <v>664</v>
      </c>
      <c r="I146" s="34">
        <f t="shared" si="9"/>
        <v>30000</v>
      </c>
    </row>
    <row r="147" spans="1:9" x14ac:dyDescent="0.25">
      <c r="A147" s="28">
        <v>3318</v>
      </c>
      <c r="B147" s="28">
        <v>8</v>
      </c>
      <c r="C147" s="27" t="s">
        <v>152</v>
      </c>
      <c r="D147" s="22">
        <v>3.9921041371294708</v>
      </c>
      <c r="E147" s="23">
        <v>0.5130434782608696</v>
      </c>
      <c r="F147" s="24">
        <f t="shared" si="7"/>
        <v>0.8</v>
      </c>
      <c r="G147" s="25">
        <f t="shared" si="8"/>
        <v>0.19999999999999996</v>
      </c>
      <c r="H147" s="26">
        <v>507</v>
      </c>
      <c r="I147" s="34">
        <f t="shared" si="9"/>
        <v>30000</v>
      </c>
    </row>
    <row r="148" spans="1:9" x14ac:dyDescent="0.25">
      <c r="A148" s="28">
        <v>3325</v>
      </c>
      <c r="B148" s="28">
        <v>6</v>
      </c>
      <c r="C148" s="27" t="s">
        <v>153</v>
      </c>
      <c r="D148" s="22">
        <v>4.3608440526102319</v>
      </c>
      <c r="E148" s="23">
        <v>0.34317343173431736</v>
      </c>
      <c r="F148" s="24">
        <f t="shared" si="7"/>
        <v>0.6</v>
      </c>
      <c r="G148" s="25">
        <f t="shared" si="8"/>
        <v>0.4</v>
      </c>
      <c r="H148" s="26">
        <v>834</v>
      </c>
      <c r="I148" s="34">
        <f t="shared" si="9"/>
        <v>33360</v>
      </c>
    </row>
    <row r="149" spans="1:9" x14ac:dyDescent="0.25">
      <c r="A149" s="28">
        <v>3360</v>
      </c>
      <c r="B149" s="28">
        <v>5</v>
      </c>
      <c r="C149" s="27" t="s">
        <v>154</v>
      </c>
      <c r="D149" s="22">
        <v>7.1070467753483024</v>
      </c>
      <c r="E149" s="23">
        <v>0.54021447721179627</v>
      </c>
      <c r="F149" s="24">
        <f t="shared" si="7"/>
        <v>0.8</v>
      </c>
      <c r="G149" s="25">
        <f t="shared" si="8"/>
        <v>0.19999999999999996</v>
      </c>
      <c r="H149" s="26">
        <v>1477</v>
      </c>
      <c r="I149" s="34">
        <f t="shared" si="9"/>
        <v>59080</v>
      </c>
    </row>
    <row r="150" spans="1:9" x14ac:dyDescent="0.25">
      <c r="A150" s="28">
        <v>3367</v>
      </c>
      <c r="B150" s="28">
        <v>6</v>
      </c>
      <c r="C150" s="27" t="s">
        <v>155</v>
      </c>
      <c r="D150" s="22">
        <v>11.547665745978357</v>
      </c>
      <c r="E150" s="23">
        <v>0.26960352422907491</v>
      </c>
      <c r="F150" s="24">
        <f t="shared" si="7"/>
        <v>0.6</v>
      </c>
      <c r="G150" s="25">
        <f t="shared" si="8"/>
        <v>0.4</v>
      </c>
      <c r="H150" s="26">
        <v>1117</v>
      </c>
      <c r="I150" s="34">
        <f t="shared" si="9"/>
        <v>44680</v>
      </c>
    </row>
    <row r="151" spans="1:9" x14ac:dyDescent="0.25">
      <c r="A151" s="28">
        <v>3409</v>
      </c>
      <c r="B151" s="28">
        <v>10</v>
      </c>
      <c r="C151" s="27" t="s">
        <v>156</v>
      </c>
      <c r="D151" s="22">
        <v>6.0997358749806079</v>
      </c>
      <c r="E151" s="23">
        <v>0.28230616302186878</v>
      </c>
      <c r="F151" s="24">
        <f t="shared" si="7"/>
        <v>0.6</v>
      </c>
      <c r="G151" s="25">
        <f t="shared" si="8"/>
        <v>0.4</v>
      </c>
      <c r="H151" s="26">
        <v>2140</v>
      </c>
      <c r="I151" s="34">
        <f t="shared" si="9"/>
        <v>60000</v>
      </c>
    </row>
    <row r="152" spans="1:9" x14ac:dyDescent="0.25">
      <c r="A152" s="28">
        <v>3427</v>
      </c>
      <c r="B152" s="28">
        <v>12</v>
      </c>
      <c r="C152" s="27" t="s">
        <v>157</v>
      </c>
      <c r="D152" s="22">
        <v>1.4617165772345881</v>
      </c>
      <c r="E152" s="23">
        <v>0.58510638297872342</v>
      </c>
      <c r="F152" s="24">
        <f t="shared" si="7"/>
        <v>0.8</v>
      </c>
      <c r="G152" s="25">
        <f t="shared" si="8"/>
        <v>0.19999999999999996</v>
      </c>
      <c r="H152" s="26">
        <v>295</v>
      </c>
      <c r="I152" s="34">
        <f t="shared" si="9"/>
        <v>30000</v>
      </c>
    </row>
    <row r="153" spans="1:9" x14ac:dyDescent="0.25">
      <c r="A153" s="28">
        <v>3428</v>
      </c>
      <c r="B153" s="28">
        <v>4</v>
      </c>
      <c r="C153" s="27" t="s">
        <v>158</v>
      </c>
      <c r="D153" s="22">
        <v>4.1192823107050591</v>
      </c>
      <c r="E153" s="23">
        <v>0.3970976253298153</v>
      </c>
      <c r="F153" s="24">
        <f t="shared" si="7"/>
        <v>0.7</v>
      </c>
      <c r="G153" s="25">
        <f t="shared" si="8"/>
        <v>0.30000000000000004</v>
      </c>
      <c r="H153" s="26">
        <v>800</v>
      </c>
      <c r="I153" s="34">
        <f t="shared" si="9"/>
        <v>32000</v>
      </c>
    </row>
    <row r="154" spans="1:9" x14ac:dyDescent="0.25">
      <c r="A154" s="28">
        <v>3434</v>
      </c>
      <c r="B154" s="28">
        <v>8</v>
      </c>
      <c r="C154" s="27" t="s">
        <v>159</v>
      </c>
      <c r="D154" s="22">
        <v>2.4917558948445131</v>
      </c>
      <c r="E154" s="23">
        <v>0.88109393579072537</v>
      </c>
      <c r="F154" s="24">
        <f t="shared" si="7"/>
        <v>0.85</v>
      </c>
      <c r="G154" s="25">
        <f t="shared" si="8"/>
        <v>0.15000000000000002</v>
      </c>
      <c r="H154" s="26">
        <v>915</v>
      </c>
      <c r="I154" s="34">
        <f t="shared" si="9"/>
        <v>36600</v>
      </c>
    </row>
    <row r="155" spans="1:9" x14ac:dyDescent="0.25">
      <c r="A155" s="28">
        <v>3444</v>
      </c>
      <c r="B155" s="28">
        <v>11</v>
      </c>
      <c r="C155" s="27" t="s">
        <v>160</v>
      </c>
      <c r="D155" s="22">
        <v>13.469689623856521</v>
      </c>
      <c r="E155" s="23">
        <v>0.32424242424242422</v>
      </c>
      <c r="F155" s="24">
        <f t="shared" si="7"/>
        <v>0.6</v>
      </c>
      <c r="G155" s="25">
        <f t="shared" si="8"/>
        <v>0.4</v>
      </c>
      <c r="H155" s="26">
        <v>3388</v>
      </c>
      <c r="I155" s="34">
        <f t="shared" si="9"/>
        <v>60000</v>
      </c>
    </row>
    <row r="156" spans="1:9" x14ac:dyDescent="0.25">
      <c r="A156" s="28">
        <v>3484</v>
      </c>
      <c r="B156" s="28">
        <v>12</v>
      </c>
      <c r="C156" s="27" t="s">
        <v>161</v>
      </c>
      <c r="D156" s="22">
        <v>0.79628660741824653</v>
      </c>
      <c r="E156" s="23">
        <v>0.54794520547945202</v>
      </c>
      <c r="F156" s="24">
        <f t="shared" si="7"/>
        <v>0.8</v>
      </c>
      <c r="G156" s="25">
        <f t="shared" si="8"/>
        <v>0.19999999999999996</v>
      </c>
      <c r="H156" s="26">
        <v>147</v>
      </c>
      <c r="I156" s="34">
        <f t="shared" si="9"/>
        <v>30000</v>
      </c>
    </row>
    <row r="157" spans="1:9" x14ac:dyDescent="0.25">
      <c r="A157" s="28">
        <v>3500</v>
      </c>
      <c r="B157" s="28">
        <v>9</v>
      </c>
      <c r="C157" s="27" t="s">
        <v>162</v>
      </c>
      <c r="D157" s="22">
        <v>4.7434475741485267</v>
      </c>
      <c r="E157" s="23">
        <v>0.36252670125114433</v>
      </c>
      <c r="F157" s="24">
        <f t="shared" si="7"/>
        <v>0.7</v>
      </c>
      <c r="G157" s="25">
        <f t="shared" si="8"/>
        <v>0.30000000000000004</v>
      </c>
      <c r="H157" s="26">
        <v>2707</v>
      </c>
      <c r="I157" s="34">
        <f t="shared" si="9"/>
        <v>60000</v>
      </c>
    </row>
    <row r="158" spans="1:9" x14ac:dyDescent="0.25">
      <c r="A158" s="28">
        <v>3633</v>
      </c>
      <c r="B158" s="28">
        <v>3</v>
      </c>
      <c r="C158" s="27" t="s">
        <v>163</v>
      </c>
      <c r="D158" s="22">
        <v>5.1075217465289082</v>
      </c>
      <c r="E158" s="23">
        <v>0.24123422159887797</v>
      </c>
      <c r="F158" s="24">
        <f t="shared" si="7"/>
        <v>0.6</v>
      </c>
      <c r="G158" s="25">
        <f t="shared" si="8"/>
        <v>0.4</v>
      </c>
      <c r="H158" s="26">
        <v>686</v>
      </c>
      <c r="I158" s="34">
        <f t="shared" si="9"/>
        <v>30000</v>
      </c>
    </row>
    <row r="159" spans="1:9" x14ac:dyDescent="0.25">
      <c r="A159" s="28">
        <v>3640</v>
      </c>
      <c r="B159" s="28">
        <v>9</v>
      </c>
      <c r="C159" s="27" t="s">
        <v>164</v>
      </c>
      <c r="D159" s="22">
        <v>2.1828814034525577</v>
      </c>
      <c r="E159" s="23">
        <v>0.37279151943462896</v>
      </c>
      <c r="F159" s="24">
        <f t="shared" si="7"/>
        <v>0.7</v>
      </c>
      <c r="G159" s="25">
        <f t="shared" si="8"/>
        <v>0.30000000000000004</v>
      </c>
      <c r="H159" s="26">
        <v>545</v>
      </c>
      <c r="I159" s="34">
        <f t="shared" si="9"/>
        <v>30000</v>
      </c>
    </row>
    <row r="160" spans="1:9" x14ac:dyDescent="0.25">
      <c r="A160" s="28">
        <v>3661</v>
      </c>
      <c r="B160" s="28">
        <v>7</v>
      </c>
      <c r="C160" s="27" t="s">
        <v>165</v>
      </c>
      <c r="D160" s="22">
        <v>8.0910397761471238</v>
      </c>
      <c r="E160" s="23">
        <v>0.23584905660377359</v>
      </c>
      <c r="F160" s="24">
        <f t="shared" si="7"/>
        <v>0.6</v>
      </c>
      <c r="G160" s="25">
        <f t="shared" si="8"/>
        <v>0.4</v>
      </c>
      <c r="H160" s="26">
        <v>824</v>
      </c>
      <c r="I160" s="34">
        <f t="shared" si="9"/>
        <v>32960</v>
      </c>
    </row>
    <row r="161" spans="1:9" x14ac:dyDescent="0.25">
      <c r="A161" s="28">
        <v>3668</v>
      </c>
      <c r="B161" s="28">
        <v>10</v>
      </c>
      <c r="C161" s="27" t="s">
        <v>166</v>
      </c>
      <c r="D161" s="22">
        <v>4.9155981488593063</v>
      </c>
      <c r="E161" s="23">
        <v>0.35676251331203407</v>
      </c>
      <c r="F161" s="24">
        <f t="shared" si="7"/>
        <v>0.7</v>
      </c>
      <c r="G161" s="25">
        <f t="shared" si="8"/>
        <v>0.30000000000000004</v>
      </c>
      <c r="H161" s="26">
        <v>915</v>
      </c>
      <c r="I161" s="34">
        <f t="shared" si="9"/>
        <v>36600</v>
      </c>
    </row>
    <row r="162" spans="1:9" x14ac:dyDescent="0.25">
      <c r="A162" s="28">
        <v>3682</v>
      </c>
      <c r="B162" s="28">
        <v>2</v>
      </c>
      <c r="C162" s="27" t="s">
        <v>167</v>
      </c>
      <c r="D162" s="22">
        <v>15.95634748615003</v>
      </c>
      <c r="E162" s="23">
        <v>0.36632016632016634</v>
      </c>
      <c r="F162" s="24">
        <f t="shared" si="7"/>
        <v>0.7</v>
      </c>
      <c r="G162" s="25">
        <f t="shared" si="8"/>
        <v>0.30000000000000004</v>
      </c>
      <c r="H162" s="26">
        <v>2526</v>
      </c>
      <c r="I162" s="34">
        <f t="shared" si="9"/>
        <v>60000</v>
      </c>
    </row>
    <row r="163" spans="1:9" x14ac:dyDescent="0.25">
      <c r="A163" s="28">
        <v>3689</v>
      </c>
      <c r="B163" s="28">
        <v>5</v>
      </c>
      <c r="C163" s="27" t="s">
        <v>168</v>
      </c>
      <c r="D163" s="22">
        <v>4.0666332869757671</v>
      </c>
      <c r="E163" s="23">
        <v>0.43446244477172313</v>
      </c>
      <c r="F163" s="24">
        <f t="shared" si="7"/>
        <v>0.7</v>
      </c>
      <c r="G163" s="25">
        <f t="shared" si="8"/>
        <v>0.30000000000000004</v>
      </c>
      <c r="H163" s="26">
        <v>722</v>
      </c>
      <c r="I163" s="34">
        <f t="shared" si="9"/>
        <v>30000</v>
      </c>
    </row>
    <row r="164" spans="1:9" x14ac:dyDescent="0.25">
      <c r="A164" s="28">
        <v>3696</v>
      </c>
      <c r="B164" s="28">
        <v>2</v>
      </c>
      <c r="C164" s="27" t="s">
        <v>169</v>
      </c>
      <c r="D164" s="22">
        <v>6.1656988897547329</v>
      </c>
      <c r="E164" s="23">
        <v>0.32840236686390534</v>
      </c>
      <c r="F164" s="24">
        <f t="shared" si="7"/>
        <v>0.6</v>
      </c>
      <c r="G164" s="25">
        <f t="shared" si="8"/>
        <v>0.4</v>
      </c>
      <c r="H164" s="26">
        <v>391</v>
      </c>
      <c r="I164" s="34">
        <f t="shared" si="9"/>
        <v>30000</v>
      </c>
    </row>
    <row r="165" spans="1:9" x14ac:dyDescent="0.25">
      <c r="A165" s="28">
        <v>3787</v>
      </c>
      <c r="B165" s="28">
        <v>9</v>
      </c>
      <c r="C165" s="27" t="s">
        <v>170</v>
      </c>
      <c r="D165" s="22">
        <v>8.6667720361285205</v>
      </c>
      <c r="E165" s="23">
        <v>0.23544051767048282</v>
      </c>
      <c r="F165" s="24">
        <v>0.5</v>
      </c>
      <c r="G165" s="25">
        <f t="shared" si="8"/>
        <v>0.5</v>
      </c>
      <c r="H165" s="26">
        <v>2032</v>
      </c>
      <c r="I165" s="34">
        <f t="shared" si="9"/>
        <v>60000</v>
      </c>
    </row>
    <row r="166" spans="1:9" x14ac:dyDescent="0.25">
      <c r="A166" s="28">
        <v>3871</v>
      </c>
      <c r="B166" s="28">
        <v>5</v>
      </c>
      <c r="C166" s="27" t="s">
        <v>171</v>
      </c>
      <c r="D166" s="22">
        <v>3.0092092862893942</v>
      </c>
      <c r="E166" s="23">
        <v>0.56268656716417909</v>
      </c>
      <c r="F166" s="24">
        <f t="shared" ref="F166:F229" si="10">IF(E166&lt;0.01,0.25,(IF(E166&lt;0.2,0.5,(IF(E166&lt;0.35,0.6,(IF(E166&lt;0.5,0.7,(IF(E166&lt;0.75,0.8,0.85)))))))))</f>
        <v>0.8</v>
      </c>
      <c r="G166" s="25">
        <f t="shared" si="8"/>
        <v>0.19999999999999996</v>
      </c>
      <c r="H166" s="26">
        <v>712</v>
      </c>
      <c r="I166" s="34">
        <f t="shared" si="9"/>
        <v>30000</v>
      </c>
    </row>
    <row r="167" spans="1:9" x14ac:dyDescent="0.25">
      <c r="A167" s="28">
        <v>3899</v>
      </c>
      <c r="B167" s="28">
        <v>10</v>
      </c>
      <c r="C167" s="27" t="s">
        <v>172</v>
      </c>
      <c r="D167" s="22">
        <v>3.377772585798744</v>
      </c>
      <c r="E167" s="23">
        <v>0.4130663856691254</v>
      </c>
      <c r="F167" s="24">
        <f t="shared" si="10"/>
        <v>0.7</v>
      </c>
      <c r="G167" s="25">
        <f t="shared" si="8"/>
        <v>0.30000000000000004</v>
      </c>
      <c r="H167" s="26">
        <v>945</v>
      </c>
      <c r="I167" s="34">
        <f t="shared" si="9"/>
        <v>37800</v>
      </c>
    </row>
    <row r="168" spans="1:9" x14ac:dyDescent="0.25">
      <c r="A168" s="28">
        <v>3906</v>
      </c>
      <c r="B168" s="28">
        <v>5</v>
      </c>
      <c r="C168" s="27" t="s">
        <v>173</v>
      </c>
      <c r="D168" s="22">
        <v>7.2812131017684312</v>
      </c>
      <c r="E168" s="23">
        <v>0.41195741195741198</v>
      </c>
      <c r="F168" s="24">
        <f t="shared" si="10"/>
        <v>0.7</v>
      </c>
      <c r="G168" s="25">
        <f t="shared" si="8"/>
        <v>0.30000000000000004</v>
      </c>
      <c r="H168" s="26">
        <v>1178</v>
      </c>
      <c r="I168" s="34">
        <f t="shared" si="9"/>
        <v>47120</v>
      </c>
    </row>
    <row r="169" spans="1:9" x14ac:dyDescent="0.25">
      <c r="A169" s="28">
        <v>3920</v>
      </c>
      <c r="B169" s="28">
        <v>10</v>
      </c>
      <c r="C169" s="27" t="s">
        <v>174</v>
      </c>
      <c r="D169" s="22">
        <v>3.3883978448134089</v>
      </c>
      <c r="E169" s="23">
        <v>0.48511904761904762</v>
      </c>
      <c r="F169" s="24">
        <f t="shared" si="10"/>
        <v>0.7</v>
      </c>
      <c r="G169" s="25">
        <f t="shared" si="8"/>
        <v>0.30000000000000004</v>
      </c>
      <c r="H169" s="26">
        <v>298</v>
      </c>
      <c r="I169" s="34">
        <f t="shared" si="9"/>
        <v>30000</v>
      </c>
    </row>
    <row r="170" spans="1:9" x14ac:dyDescent="0.25">
      <c r="A170" s="28">
        <v>3934</v>
      </c>
      <c r="B170" s="28">
        <v>2</v>
      </c>
      <c r="C170" s="27" t="s">
        <v>175</v>
      </c>
      <c r="D170" s="22">
        <v>11.254452906595045</v>
      </c>
      <c r="E170" s="23">
        <v>0.19732785200411099</v>
      </c>
      <c r="F170" s="24">
        <f t="shared" si="10"/>
        <v>0.5</v>
      </c>
      <c r="G170" s="25">
        <f t="shared" si="8"/>
        <v>0.5</v>
      </c>
      <c r="H170" s="26">
        <v>894</v>
      </c>
      <c r="I170" s="34">
        <f t="shared" si="9"/>
        <v>35760</v>
      </c>
    </row>
    <row r="171" spans="1:9" x14ac:dyDescent="0.25">
      <c r="A171" s="28">
        <v>3941</v>
      </c>
      <c r="B171" s="28">
        <v>7</v>
      </c>
      <c r="C171" s="27" t="s">
        <v>176</v>
      </c>
      <c r="D171" s="22">
        <v>8.3079236257635607</v>
      </c>
      <c r="E171" s="23">
        <v>0.20867959372114497</v>
      </c>
      <c r="F171" s="24">
        <f t="shared" si="10"/>
        <v>0.6</v>
      </c>
      <c r="G171" s="25">
        <f t="shared" si="8"/>
        <v>0.4</v>
      </c>
      <c r="H171" s="26">
        <v>1169</v>
      </c>
      <c r="I171" s="34">
        <f t="shared" si="9"/>
        <v>46760</v>
      </c>
    </row>
    <row r="172" spans="1:9" x14ac:dyDescent="0.25">
      <c r="A172" s="28">
        <v>3948</v>
      </c>
      <c r="B172" s="28">
        <v>5</v>
      </c>
      <c r="C172" s="27" t="s">
        <v>177</v>
      </c>
      <c r="D172" s="22">
        <v>5.2255113674548745</v>
      </c>
      <c r="E172" s="23">
        <v>0.48006379585326953</v>
      </c>
      <c r="F172" s="24">
        <f t="shared" si="10"/>
        <v>0.7</v>
      </c>
      <c r="G172" s="25">
        <f t="shared" si="8"/>
        <v>0.30000000000000004</v>
      </c>
      <c r="H172" s="26">
        <v>595</v>
      </c>
      <c r="I172" s="34">
        <f t="shared" si="9"/>
        <v>30000</v>
      </c>
    </row>
    <row r="173" spans="1:9" x14ac:dyDescent="0.25">
      <c r="A173" s="28">
        <v>3955</v>
      </c>
      <c r="B173" s="28">
        <v>6</v>
      </c>
      <c r="C173" s="27" t="s">
        <v>178</v>
      </c>
      <c r="D173" s="22">
        <v>15.703129675219611</v>
      </c>
      <c r="E173" s="23">
        <v>0.34584221748400851</v>
      </c>
      <c r="F173" s="24">
        <f t="shared" si="10"/>
        <v>0.6</v>
      </c>
      <c r="G173" s="25">
        <f t="shared" si="8"/>
        <v>0.4</v>
      </c>
      <c r="H173" s="26">
        <v>2423</v>
      </c>
      <c r="I173" s="34">
        <f t="shared" si="9"/>
        <v>60000</v>
      </c>
    </row>
    <row r="174" spans="1:9" x14ac:dyDescent="0.25">
      <c r="A174" s="28">
        <v>3969</v>
      </c>
      <c r="B174" s="28">
        <v>8</v>
      </c>
      <c r="C174" s="27" t="s">
        <v>179</v>
      </c>
      <c r="D174" s="22">
        <v>5.1572572679370801</v>
      </c>
      <c r="E174" s="23">
        <v>0.42139737991266374</v>
      </c>
      <c r="F174" s="24">
        <f t="shared" si="10"/>
        <v>0.7</v>
      </c>
      <c r="G174" s="25">
        <f t="shared" si="8"/>
        <v>0.30000000000000004</v>
      </c>
      <c r="H174" s="26">
        <v>368</v>
      </c>
      <c r="I174" s="34">
        <f t="shared" si="9"/>
        <v>30000</v>
      </c>
    </row>
    <row r="175" spans="1:9" x14ac:dyDescent="0.25">
      <c r="A175" s="28">
        <v>4690</v>
      </c>
      <c r="B175" s="28">
        <v>2</v>
      </c>
      <c r="C175" s="27" t="s">
        <v>180</v>
      </c>
      <c r="D175" s="22">
        <v>9.6842105263157894</v>
      </c>
      <c r="E175" s="23">
        <v>0.11627906976744186</v>
      </c>
      <c r="F175" s="24">
        <f t="shared" si="10"/>
        <v>0.5</v>
      </c>
      <c r="G175" s="25">
        <f t="shared" si="8"/>
        <v>0.5</v>
      </c>
      <c r="H175" s="26">
        <v>184</v>
      </c>
      <c r="I175" s="34">
        <f t="shared" si="9"/>
        <v>30000</v>
      </c>
    </row>
    <row r="176" spans="1:9" x14ac:dyDescent="0.25">
      <c r="A176" s="28">
        <v>2016</v>
      </c>
      <c r="B176" s="28">
        <v>3</v>
      </c>
      <c r="C176" s="27" t="s">
        <v>181</v>
      </c>
      <c r="D176" s="22">
        <v>3.1339015939959198</v>
      </c>
      <c r="E176" s="23">
        <v>0.51315789473684215</v>
      </c>
      <c r="F176" s="24">
        <f t="shared" si="10"/>
        <v>0.8</v>
      </c>
      <c r="G176" s="25">
        <f t="shared" si="8"/>
        <v>0.19999999999999996</v>
      </c>
      <c r="H176" s="26">
        <v>466</v>
      </c>
      <c r="I176" s="34">
        <f t="shared" si="9"/>
        <v>30000</v>
      </c>
    </row>
    <row r="177" spans="1:9" x14ac:dyDescent="0.25">
      <c r="A177" s="28">
        <v>616</v>
      </c>
      <c r="B177" s="28">
        <v>9</v>
      </c>
      <c r="C177" s="27" t="s">
        <v>182</v>
      </c>
      <c r="D177" s="22">
        <v>0.55701919458035376</v>
      </c>
      <c r="E177" s="23">
        <v>0.37341772151898733</v>
      </c>
      <c r="F177" s="24">
        <f t="shared" si="10"/>
        <v>0.7</v>
      </c>
      <c r="G177" s="25">
        <f t="shared" si="8"/>
        <v>0.30000000000000004</v>
      </c>
      <c r="H177" s="26">
        <v>148</v>
      </c>
      <c r="I177" s="34">
        <f t="shared" si="9"/>
        <v>30000</v>
      </c>
    </row>
    <row r="178" spans="1:9" x14ac:dyDescent="0.25">
      <c r="A178" s="28">
        <v>1945</v>
      </c>
      <c r="B178" s="28">
        <v>1</v>
      </c>
      <c r="C178" s="27" t="s">
        <v>183</v>
      </c>
      <c r="D178" s="22">
        <v>13.068502516664742</v>
      </c>
      <c r="E178" s="23">
        <v>0.12228260869565218</v>
      </c>
      <c r="F178" s="24">
        <f t="shared" si="10"/>
        <v>0.5</v>
      </c>
      <c r="G178" s="25">
        <f t="shared" si="8"/>
        <v>0.5</v>
      </c>
      <c r="H178" s="26">
        <v>823</v>
      </c>
      <c r="I178" s="34">
        <f t="shared" si="9"/>
        <v>32920</v>
      </c>
    </row>
    <row r="179" spans="1:9" x14ac:dyDescent="0.25">
      <c r="A179" s="28">
        <v>1526</v>
      </c>
      <c r="B179" s="28">
        <v>9</v>
      </c>
      <c r="C179" s="27" t="s">
        <v>184</v>
      </c>
      <c r="D179" s="22">
        <v>2.7768676708421309</v>
      </c>
      <c r="E179" s="23">
        <v>0.38922610015174508</v>
      </c>
      <c r="F179" s="24">
        <f t="shared" si="10"/>
        <v>0.7</v>
      </c>
      <c r="G179" s="25">
        <f t="shared" si="8"/>
        <v>0.30000000000000004</v>
      </c>
      <c r="H179" s="26">
        <v>1316</v>
      </c>
      <c r="I179" s="34">
        <f t="shared" si="9"/>
        <v>52640</v>
      </c>
    </row>
    <row r="180" spans="1:9" x14ac:dyDescent="0.25">
      <c r="A180" s="28">
        <v>3654</v>
      </c>
      <c r="B180" s="28">
        <v>12</v>
      </c>
      <c r="C180" s="27" t="s">
        <v>185</v>
      </c>
      <c r="D180" s="22">
        <v>0.8786197203047641</v>
      </c>
      <c r="E180" s="23">
        <v>0.43729903536977494</v>
      </c>
      <c r="F180" s="24">
        <f t="shared" si="10"/>
        <v>0.7</v>
      </c>
      <c r="G180" s="25">
        <f t="shared" si="8"/>
        <v>0.30000000000000004</v>
      </c>
      <c r="H180" s="26">
        <v>368</v>
      </c>
      <c r="I180" s="34">
        <f t="shared" si="9"/>
        <v>30000</v>
      </c>
    </row>
    <row r="181" spans="1:9" x14ac:dyDescent="0.25">
      <c r="A181" s="28">
        <v>3990</v>
      </c>
      <c r="B181" s="28">
        <v>4</v>
      </c>
      <c r="C181" s="27" t="s">
        <v>186</v>
      </c>
      <c r="D181" s="22">
        <v>4.5226770114337249</v>
      </c>
      <c r="E181" s="23">
        <v>0.53902798232695137</v>
      </c>
      <c r="F181" s="24">
        <f t="shared" si="10"/>
        <v>0.8</v>
      </c>
      <c r="G181" s="25">
        <f t="shared" si="8"/>
        <v>0.19999999999999996</v>
      </c>
      <c r="H181" s="26">
        <v>680</v>
      </c>
      <c r="I181" s="34">
        <f t="shared" si="9"/>
        <v>30000</v>
      </c>
    </row>
    <row r="182" spans="1:9" x14ac:dyDescent="0.25">
      <c r="A182" s="28">
        <v>4011</v>
      </c>
      <c r="B182" s="28">
        <v>2</v>
      </c>
      <c r="C182" s="27" t="s">
        <v>187</v>
      </c>
      <c r="D182" s="22">
        <v>7.833333333333333</v>
      </c>
      <c r="E182" s="23">
        <v>0.15555555555555556</v>
      </c>
      <c r="F182" s="24">
        <f t="shared" si="10"/>
        <v>0.5</v>
      </c>
      <c r="G182" s="25">
        <f t="shared" si="8"/>
        <v>0.5</v>
      </c>
      <c r="H182" s="26">
        <v>94</v>
      </c>
      <c r="I182" s="34">
        <f t="shared" si="9"/>
        <v>30000</v>
      </c>
    </row>
    <row r="183" spans="1:9" x14ac:dyDescent="0.25">
      <c r="A183" s="28">
        <v>4025</v>
      </c>
      <c r="B183" s="28">
        <v>6</v>
      </c>
      <c r="C183" s="27" t="s">
        <v>188</v>
      </c>
      <c r="D183" s="22">
        <v>8.1104387238949904</v>
      </c>
      <c r="E183" s="23">
        <v>0.23357664233576642</v>
      </c>
      <c r="F183" s="24">
        <f t="shared" si="10"/>
        <v>0.6</v>
      </c>
      <c r="G183" s="25">
        <f t="shared" si="8"/>
        <v>0.4</v>
      </c>
      <c r="H183" s="26">
        <v>506</v>
      </c>
      <c r="I183" s="34">
        <f t="shared" si="9"/>
        <v>30000</v>
      </c>
    </row>
    <row r="184" spans="1:9" x14ac:dyDescent="0.25">
      <c r="A184" s="28">
        <v>4067</v>
      </c>
      <c r="B184" s="28">
        <v>8</v>
      </c>
      <c r="C184" s="27" t="s">
        <v>189</v>
      </c>
      <c r="D184" s="22">
        <v>11.247989990890744</v>
      </c>
      <c r="E184" s="23">
        <v>0.43981042654028435</v>
      </c>
      <c r="F184" s="24">
        <f t="shared" si="10"/>
        <v>0.7</v>
      </c>
      <c r="G184" s="25">
        <f t="shared" si="8"/>
        <v>0.30000000000000004</v>
      </c>
      <c r="H184" s="26">
        <v>1121</v>
      </c>
      <c r="I184" s="34">
        <f t="shared" si="9"/>
        <v>44840</v>
      </c>
    </row>
    <row r="185" spans="1:9" x14ac:dyDescent="0.25">
      <c r="A185" s="28">
        <v>4074</v>
      </c>
      <c r="B185" s="28">
        <v>8</v>
      </c>
      <c r="C185" s="27" t="s">
        <v>190</v>
      </c>
      <c r="D185" s="22">
        <v>10.191513358099426</v>
      </c>
      <c r="E185" s="23">
        <v>0.30874785591766724</v>
      </c>
      <c r="F185" s="24">
        <f t="shared" si="10"/>
        <v>0.6</v>
      </c>
      <c r="G185" s="25">
        <f t="shared" si="8"/>
        <v>0.4</v>
      </c>
      <c r="H185" s="26">
        <v>1817</v>
      </c>
      <c r="I185" s="34">
        <f t="shared" si="9"/>
        <v>60000</v>
      </c>
    </row>
    <row r="186" spans="1:9" x14ac:dyDescent="0.25">
      <c r="A186" s="28">
        <v>4088</v>
      </c>
      <c r="B186" s="28">
        <v>6</v>
      </c>
      <c r="C186" s="27" t="s">
        <v>191</v>
      </c>
      <c r="D186" s="22">
        <v>13.725859083288208</v>
      </c>
      <c r="E186" s="23">
        <v>0.27479674796747966</v>
      </c>
      <c r="F186" s="24">
        <f t="shared" si="10"/>
        <v>0.6</v>
      </c>
      <c r="G186" s="25">
        <f t="shared" si="8"/>
        <v>0.4</v>
      </c>
      <c r="H186" s="26">
        <v>1307</v>
      </c>
      <c r="I186" s="34">
        <f t="shared" si="9"/>
        <v>52280</v>
      </c>
    </row>
    <row r="187" spans="1:9" x14ac:dyDescent="0.25">
      <c r="A187" s="28">
        <v>4165</v>
      </c>
      <c r="B187" s="28">
        <v>11</v>
      </c>
      <c r="C187" s="27" t="s">
        <v>192</v>
      </c>
      <c r="D187" s="22">
        <v>14.832208557175788</v>
      </c>
      <c r="E187" s="23">
        <v>0.23487962419260131</v>
      </c>
      <c r="F187" s="24">
        <f t="shared" si="10"/>
        <v>0.6</v>
      </c>
      <c r="G187" s="25">
        <f t="shared" si="8"/>
        <v>0.4</v>
      </c>
      <c r="H187" s="26">
        <v>1684</v>
      </c>
      <c r="I187" s="34">
        <f t="shared" si="9"/>
        <v>60000</v>
      </c>
    </row>
    <row r="188" spans="1:9" x14ac:dyDescent="0.25">
      <c r="A188" s="28">
        <v>4186</v>
      </c>
      <c r="B188" s="28">
        <v>10</v>
      </c>
      <c r="C188" s="27" t="s">
        <v>193</v>
      </c>
      <c r="D188" s="22">
        <v>3.2327183789187788</v>
      </c>
      <c r="E188" s="23">
        <v>0.36854190585533869</v>
      </c>
      <c r="F188" s="24">
        <f t="shared" si="10"/>
        <v>0.7</v>
      </c>
      <c r="G188" s="25">
        <f t="shared" si="8"/>
        <v>0.30000000000000004</v>
      </c>
      <c r="H188" s="26">
        <v>945</v>
      </c>
      <c r="I188" s="34">
        <f t="shared" si="9"/>
        <v>37800</v>
      </c>
    </row>
    <row r="189" spans="1:9" x14ac:dyDescent="0.25">
      <c r="A189" s="28">
        <v>4207</v>
      </c>
      <c r="B189" s="28">
        <v>10</v>
      </c>
      <c r="C189" s="27" t="s">
        <v>194</v>
      </c>
      <c r="D189" s="22">
        <v>3.1270861041140652</v>
      </c>
      <c r="E189" s="23">
        <v>0.45252525252525255</v>
      </c>
      <c r="F189" s="24">
        <f t="shared" si="10"/>
        <v>0.7</v>
      </c>
      <c r="G189" s="25">
        <f t="shared" si="8"/>
        <v>0.30000000000000004</v>
      </c>
      <c r="H189" s="26">
        <v>495</v>
      </c>
      <c r="I189" s="34">
        <f t="shared" si="9"/>
        <v>30000</v>
      </c>
    </row>
    <row r="190" spans="1:9" x14ac:dyDescent="0.25">
      <c r="A190" s="28">
        <v>4221</v>
      </c>
      <c r="B190" s="28">
        <v>2</v>
      </c>
      <c r="C190" s="27" t="s">
        <v>195</v>
      </c>
      <c r="D190" s="22">
        <v>13.763511612530451</v>
      </c>
      <c r="E190" s="23">
        <v>0.25738916256157635</v>
      </c>
      <c r="F190" s="24">
        <f t="shared" si="10"/>
        <v>0.6</v>
      </c>
      <c r="G190" s="25">
        <f t="shared" si="8"/>
        <v>0.4</v>
      </c>
      <c r="H190" s="26">
        <v>1106</v>
      </c>
      <c r="I190" s="34">
        <f t="shared" si="9"/>
        <v>44240</v>
      </c>
    </row>
    <row r="191" spans="1:9" x14ac:dyDescent="0.25">
      <c r="A191" s="28">
        <v>4228</v>
      </c>
      <c r="B191" s="28">
        <v>5</v>
      </c>
      <c r="C191" s="27" t="s">
        <v>196</v>
      </c>
      <c r="D191" s="22">
        <v>9.3455885581950824</v>
      </c>
      <c r="E191" s="23">
        <v>0.3460591133004926</v>
      </c>
      <c r="F191" s="24">
        <f t="shared" si="10"/>
        <v>0.6</v>
      </c>
      <c r="G191" s="25">
        <f t="shared" si="8"/>
        <v>0.4</v>
      </c>
      <c r="H191" s="26">
        <v>861</v>
      </c>
      <c r="I191" s="34">
        <f t="shared" si="9"/>
        <v>34440</v>
      </c>
    </row>
    <row r="192" spans="1:9" x14ac:dyDescent="0.25">
      <c r="A192" s="28">
        <v>4235</v>
      </c>
      <c r="B192" s="28">
        <v>2</v>
      </c>
      <c r="C192" s="27" t="s">
        <v>197</v>
      </c>
      <c r="D192" s="22">
        <v>4.1621621621621623</v>
      </c>
      <c r="E192" s="23">
        <v>9.7472924187725629E-2</v>
      </c>
      <c r="F192" s="24">
        <f t="shared" si="10"/>
        <v>0.5</v>
      </c>
      <c r="G192" s="25">
        <f t="shared" si="8"/>
        <v>0.5</v>
      </c>
      <c r="H192" s="26">
        <v>154</v>
      </c>
      <c r="I192" s="34">
        <f t="shared" si="9"/>
        <v>30000</v>
      </c>
    </row>
    <row r="193" spans="1:9" x14ac:dyDescent="0.25">
      <c r="A193" s="28">
        <v>4151</v>
      </c>
      <c r="B193" s="28">
        <v>2</v>
      </c>
      <c r="C193" s="27" t="s">
        <v>198</v>
      </c>
      <c r="D193" s="22">
        <v>6.8231672954021327</v>
      </c>
      <c r="E193" s="23">
        <v>0.30389610389610389</v>
      </c>
      <c r="F193" s="24">
        <f t="shared" si="10"/>
        <v>0.6</v>
      </c>
      <c r="G193" s="25">
        <f t="shared" si="8"/>
        <v>0.4</v>
      </c>
      <c r="H193" s="26">
        <v>849</v>
      </c>
      <c r="I193" s="34">
        <f t="shared" si="9"/>
        <v>33960</v>
      </c>
    </row>
    <row r="194" spans="1:9" x14ac:dyDescent="0.25">
      <c r="A194" s="28">
        <v>490</v>
      </c>
      <c r="B194" s="28">
        <v>3</v>
      </c>
      <c r="C194" s="27" t="s">
        <v>199</v>
      </c>
      <c r="D194" s="22">
        <v>4.1503767086357914</v>
      </c>
      <c r="E194" s="23">
        <v>0.34474327628361856</v>
      </c>
      <c r="F194" s="24">
        <f t="shared" si="10"/>
        <v>0.6</v>
      </c>
      <c r="G194" s="25">
        <f t="shared" si="8"/>
        <v>0.4</v>
      </c>
      <c r="H194" s="26">
        <v>468</v>
      </c>
      <c r="I194" s="34">
        <f t="shared" si="9"/>
        <v>30000</v>
      </c>
    </row>
    <row r="195" spans="1:9" x14ac:dyDescent="0.25">
      <c r="A195" s="28">
        <v>4270</v>
      </c>
      <c r="B195" s="28">
        <v>11</v>
      </c>
      <c r="C195" s="27" t="s">
        <v>200</v>
      </c>
      <c r="D195" s="22">
        <v>2.7188308384712832</v>
      </c>
      <c r="E195" s="23">
        <v>0.26431718061674009</v>
      </c>
      <c r="F195" s="24">
        <f t="shared" si="10"/>
        <v>0.6</v>
      </c>
      <c r="G195" s="25">
        <f t="shared" si="8"/>
        <v>0.4</v>
      </c>
      <c r="H195" s="26">
        <v>251</v>
      </c>
      <c r="I195" s="34">
        <f t="shared" si="9"/>
        <v>30000</v>
      </c>
    </row>
    <row r="196" spans="1:9" x14ac:dyDescent="0.25">
      <c r="A196" s="28">
        <v>4305</v>
      </c>
      <c r="B196" s="28">
        <v>8</v>
      </c>
      <c r="C196" s="27" t="s">
        <v>201</v>
      </c>
      <c r="D196" s="22">
        <v>12.630780963719529</v>
      </c>
      <c r="E196" s="23">
        <v>0.33171912832929784</v>
      </c>
      <c r="F196" s="24">
        <f t="shared" si="10"/>
        <v>0.6</v>
      </c>
      <c r="G196" s="25">
        <f t="shared" si="8"/>
        <v>0.4</v>
      </c>
      <c r="H196" s="26">
        <v>1095</v>
      </c>
      <c r="I196" s="34">
        <f t="shared" si="9"/>
        <v>43800</v>
      </c>
    </row>
    <row r="197" spans="1:9" x14ac:dyDescent="0.25">
      <c r="A197" s="28">
        <v>4330</v>
      </c>
      <c r="B197" s="28">
        <v>9</v>
      </c>
      <c r="C197" s="27" t="s">
        <v>202</v>
      </c>
      <c r="D197" s="22">
        <v>1.4145628866659077</v>
      </c>
      <c r="E197" s="23">
        <v>0.6</v>
      </c>
      <c r="F197" s="24">
        <f t="shared" si="10"/>
        <v>0.8</v>
      </c>
      <c r="G197" s="25">
        <f t="shared" si="8"/>
        <v>0.19999999999999996</v>
      </c>
      <c r="H197" s="26">
        <v>153</v>
      </c>
      <c r="I197" s="34">
        <f t="shared" si="9"/>
        <v>30000</v>
      </c>
    </row>
    <row r="198" spans="1:9" x14ac:dyDescent="0.25">
      <c r="A198" s="28">
        <v>4347</v>
      </c>
      <c r="B198" s="28">
        <v>12</v>
      </c>
      <c r="C198" s="27" t="s">
        <v>203</v>
      </c>
      <c r="D198" s="22">
        <v>1.3340918043022387</v>
      </c>
      <c r="E198" s="23">
        <v>0.44313725490196076</v>
      </c>
      <c r="F198" s="24">
        <f t="shared" si="10"/>
        <v>0.7</v>
      </c>
      <c r="G198" s="25">
        <f t="shared" si="8"/>
        <v>0.30000000000000004</v>
      </c>
      <c r="H198" s="26">
        <v>794</v>
      </c>
      <c r="I198" s="34">
        <f t="shared" si="9"/>
        <v>31760</v>
      </c>
    </row>
    <row r="199" spans="1:9" x14ac:dyDescent="0.25">
      <c r="A199" s="28">
        <v>4368</v>
      </c>
      <c r="B199" s="28">
        <v>5</v>
      </c>
      <c r="C199" s="27" t="s">
        <v>204</v>
      </c>
      <c r="D199" s="22">
        <v>1.6097613684012255</v>
      </c>
      <c r="E199" s="23">
        <v>0.34010152284263961</v>
      </c>
      <c r="F199" s="24">
        <f t="shared" si="10"/>
        <v>0.6</v>
      </c>
      <c r="G199" s="25">
        <f t="shared" si="8"/>
        <v>0.4</v>
      </c>
      <c r="H199" s="26">
        <v>586</v>
      </c>
      <c r="I199" s="34">
        <f t="shared" si="9"/>
        <v>30000</v>
      </c>
    </row>
    <row r="200" spans="1:9" x14ac:dyDescent="0.25">
      <c r="A200" s="28">
        <v>4389</v>
      </c>
      <c r="B200" s="28">
        <v>3</v>
      </c>
      <c r="C200" s="27" t="s">
        <v>205</v>
      </c>
      <c r="D200" s="22">
        <v>10.249293322956822</v>
      </c>
      <c r="E200" s="23">
        <v>0.32321899736147758</v>
      </c>
      <c r="F200" s="24">
        <f t="shared" si="10"/>
        <v>0.6</v>
      </c>
      <c r="G200" s="25">
        <f t="shared" si="8"/>
        <v>0.4</v>
      </c>
      <c r="H200" s="26">
        <v>1505</v>
      </c>
      <c r="I200" s="34">
        <f t="shared" si="9"/>
        <v>60000</v>
      </c>
    </row>
    <row r="201" spans="1:9" x14ac:dyDescent="0.25">
      <c r="A201" s="28">
        <v>4459</v>
      </c>
      <c r="B201" s="28">
        <v>11</v>
      </c>
      <c r="C201" s="27" t="s">
        <v>206</v>
      </c>
      <c r="D201" s="22">
        <v>3.3989179800653035</v>
      </c>
      <c r="E201" s="23">
        <v>1.7605633802816902E-2</v>
      </c>
      <c r="F201" s="24">
        <f t="shared" si="10"/>
        <v>0.5</v>
      </c>
      <c r="G201" s="25">
        <f t="shared" si="8"/>
        <v>0.5</v>
      </c>
      <c r="H201" s="26">
        <v>279</v>
      </c>
      <c r="I201" s="34">
        <f t="shared" si="9"/>
        <v>30000</v>
      </c>
    </row>
    <row r="202" spans="1:9" x14ac:dyDescent="0.25">
      <c r="A202" s="28">
        <v>4508</v>
      </c>
      <c r="B202" s="28">
        <v>5</v>
      </c>
      <c r="C202" s="27" t="s">
        <v>207</v>
      </c>
      <c r="D202" s="22">
        <v>6.5309868876578943</v>
      </c>
      <c r="E202" s="23">
        <v>0.37435897435897436</v>
      </c>
      <c r="F202" s="24">
        <f t="shared" si="10"/>
        <v>0.7</v>
      </c>
      <c r="G202" s="25">
        <f t="shared" si="8"/>
        <v>0.30000000000000004</v>
      </c>
      <c r="H202" s="26">
        <v>401</v>
      </c>
      <c r="I202" s="34">
        <f t="shared" si="9"/>
        <v>30000</v>
      </c>
    </row>
    <row r="203" spans="1:9" x14ac:dyDescent="0.25">
      <c r="A203" s="28">
        <v>4501</v>
      </c>
      <c r="B203" s="28">
        <v>5</v>
      </c>
      <c r="C203" s="27" t="s">
        <v>208</v>
      </c>
      <c r="D203" s="22">
        <v>11.499585117599771</v>
      </c>
      <c r="E203" s="23">
        <v>0.36920596533655786</v>
      </c>
      <c r="F203" s="24">
        <f t="shared" si="10"/>
        <v>0.7</v>
      </c>
      <c r="G203" s="25">
        <f t="shared" ref="G203:G266" si="11">1-F203</f>
        <v>0.30000000000000004</v>
      </c>
      <c r="H203" s="26">
        <v>2427</v>
      </c>
      <c r="I203" s="34">
        <f t="shared" ref="I203:I266" si="12">IF(H203&lt;750,30000,IF(H203&gt;1500,60000,H203*40))</f>
        <v>60000</v>
      </c>
    </row>
    <row r="204" spans="1:9" x14ac:dyDescent="0.25">
      <c r="A204" s="28">
        <v>4529</v>
      </c>
      <c r="B204" s="28">
        <v>3</v>
      </c>
      <c r="C204" s="27" t="s">
        <v>209</v>
      </c>
      <c r="D204" s="22">
        <v>4.199158501235301</v>
      </c>
      <c r="E204" s="23">
        <v>0.33024691358024694</v>
      </c>
      <c r="F204" s="24">
        <f t="shared" si="10"/>
        <v>0.6</v>
      </c>
      <c r="G204" s="25">
        <f t="shared" si="11"/>
        <v>0.4</v>
      </c>
      <c r="H204" s="26">
        <v>330</v>
      </c>
      <c r="I204" s="34">
        <f t="shared" si="12"/>
        <v>30000</v>
      </c>
    </row>
    <row r="205" spans="1:9" x14ac:dyDescent="0.25">
      <c r="A205" s="28">
        <v>4536</v>
      </c>
      <c r="B205" s="28">
        <v>5</v>
      </c>
      <c r="C205" s="27" t="s">
        <v>210</v>
      </c>
      <c r="D205" s="22">
        <v>11.351693494332352</v>
      </c>
      <c r="E205" s="23">
        <v>0.21805183199285075</v>
      </c>
      <c r="F205" s="24">
        <f t="shared" si="10"/>
        <v>0.6</v>
      </c>
      <c r="G205" s="25">
        <f t="shared" si="11"/>
        <v>0.4</v>
      </c>
      <c r="H205" s="26">
        <v>1103</v>
      </c>
      <c r="I205" s="34">
        <f t="shared" si="12"/>
        <v>44120</v>
      </c>
    </row>
    <row r="206" spans="1:9" x14ac:dyDescent="0.25">
      <c r="A206" s="28">
        <v>4543</v>
      </c>
      <c r="B206" s="28">
        <v>3</v>
      </c>
      <c r="C206" s="27" t="s">
        <v>211</v>
      </c>
      <c r="D206" s="22">
        <v>11.920853104545314</v>
      </c>
      <c r="E206" s="23">
        <v>0.50271739130434778</v>
      </c>
      <c r="F206" s="24">
        <f t="shared" si="10"/>
        <v>0.8</v>
      </c>
      <c r="G206" s="25">
        <f t="shared" si="11"/>
        <v>0.19999999999999996</v>
      </c>
      <c r="H206" s="26">
        <v>1088</v>
      </c>
      <c r="I206" s="34">
        <f t="shared" si="12"/>
        <v>43520</v>
      </c>
    </row>
    <row r="207" spans="1:9" x14ac:dyDescent="0.25">
      <c r="A207" s="28">
        <v>4557</v>
      </c>
      <c r="B207" s="28">
        <v>11</v>
      </c>
      <c r="C207" s="27" t="s">
        <v>212</v>
      </c>
      <c r="D207" s="22">
        <v>3.7498691862524458</v>
      </c>
      <c r="E207" s="23">
        <v>0.40540540540540543</v>
      </c>
      <c r="F207" s="24">
        <f t="shared" si="10"/>
        <v>0.7</v>
      </c>
      <c r="G207" s="25">
        <f t="shared" si="11"/>
        <v>0.30000000000000004</v>
      </c>
      <c r="H207" s="26">
        <v>332</v>
      </c>
      <c r="I207" s="34">
        <f t="shared" si="12"/>
        <v>30000</v>
      </c>
    </row>
    <row r="208" spans="1:9" x14ac:dyDescent="0.25">
      <c r="A208" s="28">
        <v>4571</v>
      </c>
      <c r="B208" s="28">
        <v>9</v>
      </c>
      <c r="C208" s="27" t="s">
        <v>213</v>
      </c>
      <c r="D208" s="22">
        <v>1.0104493375694465</v>
      </c>
      <c r="E208" s="23">
        <v>0.37150127226463103</v>
      </c>
      <c r="F208" s="24">
        <f t="shared" si="10"/>
        <v>0.7</v>
      </c>
      <c r="G208" s="25">
        <f t="shared" si="11"/>
        <v>0.30000000000000004</v>
      </c>
      <c r="H208" s="26">
        <v>423</v>
      </c>
      <c r="I208" s="34">
        <f t="shared" si="12"/>
        <v>30000</v>
      </c>
    </row>
    <row r="209" spans="1:9" x14ac:dyDescent="0.25">
      <c r="A209" s="28">
        <v>4606</v>
      </c>
      <c r="B209" s="28">
        <v>5</v>
      </c>
      <c r="C209" s="27" t="s">
        <v>214</v>
      </c>
      <c r="D209" s="22">
        <v>4.4779157055368026</v>
      </c>
      <c r="E209" s="23">
        <v>0.35227272727272729</v>
      </c>
      <c r="F209" s="24">
        <f t="shared" si="10"/>
        <v>0.7</v>
      </c>
      <c r="G209" s="25">
        <f t="shared" si="11"/>
        <v>0.30000000000000004</v>
      </c>
      <c r="H209" s="26">
        <v>399</v>
      </c>
      <c r="I209" s="34">
        <f t="shared" si="12"/>
        <v>30000</v>
      </c>
    </row>
    <row r="210" spans="1:9" x14ac:dyDescent="0.25">
      <c r="A210" s="28">
        <v>4634</v>
      </c>
      <c r="B210" s="28">
        <v>5</v>
      </c>
      <c r="C210" s="27" t="s">
        <v>215</v>
      </c>
      <c r="D210" s="22">
        <v>8.4050693080719761</v>
      </c>
      <c r="E210" s="23">
        <v>0.30095238095238097</v>
      </c>
      <c r="F210" s="24">
        <f t="shared" si="10"/>
        <v>0.6</v>
      </c>
      <c r="G210" s="25">
        <f t="shared" si="11"/>
        <v>0.4</v>
      </c>
      <c r="H210" s="26">
        <v>512</v>
      </c>
      <c r="I210" s="34">
        <f t="shared" si="12"/>
        <v>30000</v>
      </c>
    </row>
    <row r="211" spans="1:9" x14ac:dyDescent="0.25">
      <c r="A211" s="28">
        <v>4641</v>
      </c>
      <c r="B211" s="28">
        <v>7</v>
      </c>
      <c r="C211" s="27" t="s">
        <v>216</v>
      </c>
      <c r="D211" s="22">
        <v>10.192850997046516</v>
      </c>
      <c r="E211" s="23">
        <v>0.2860520094562648</v>
      </c>
      <c r="F211" s="24">
        <f t="shared" si="10"/>
        <v>0.6</v>
      </c>
      <c r="G211" s="25">
        <f t="shared" si="11"/>
        <v>0.4</v>
      </c>
      <c r="H211" s="26">
        <v>929</v>
      </c>
      <c r="I211" s="34">
        <f t="shared" si="12"/>
        <v>37160</v>
      </c>
    </row>
    <row r="212" spans="1:9" x14ac:dyDescent="0.25">
      <c r="A212" s="28">
        <v>4686</v>
      </c>
      <c r="B212" s="28">
        <v>2</v>
      </c>
      <c r="C212" s="27" t="s">
        <v>217</v>
      </c>
      <c r="D212" s="22">
        <v>10.574412532637076</v>
      </c>
      <c r="E212" s="23">
        <v>5.8411214953271028E-2</v>
      </c>
      <c r="F212" s="24">
        <f t="shared" si="10"/>
        <v>0.5</v>
      </c>
      <c r="G212" s="25">
        <f t="shared" si="11"/>
        <v>0.5</v>
      </c>
      <c r="H212" s="26">
        <v>324</v>
      </c>
      <c r="I212" s="34">
        <f t="shared" si="12"/>
        <v>30000</v>
      </c>
    </row>
    <row r="213" spans="1:9" x14ac:dyDescent="0.25">
      <c r="A213" s="28">
        <v>4753</v>
      </c>
      <c r="B213" s="28">
        <v>5</v>
      </c>
      <c r="C213" s="27" t="s">
        <v>218</v>
      </c>
      <c r="D213" s="22">
        <v>11.334018864343658</v>
      </c>
      <c r="E213" s="23">
        <v>0.42583904727535188</v>
      </c>
      <c r="F213" s="24">
        <f t="shared" si="10"/>
        <v>0.7</v>
      </c>
      <c r="G213" s="25">
        <f t="shared" si="11"/>
        <v>0.30000000000000004</v>
      </c>
      <c r="H213" s="26">
        <v>2720</v>
      </c>
      <c r="I213" s="34">
        <f t="shared" si="12"/>
        <v>60000</v>
      </c>
    </row>
    <row r="214" spans="1:9" x14ac:dyDescent="0.25">
      <c r="A214" s="28">
        <v>4760</v>
      </c>
      <c r="B214" s="28">
        <v>7</v>
      </c>
      <c r="C214" s="27" t="s">
        <v>219</v>
      </c>
      <c r="D214" s="22">
        <v>5.5835770237177655</v>
      </c>
      <c r="E214" s="23">
        <v>0.25318761384335153</v>
      </c>
      <c r="F214" s="24">
        <f t="shared" si="10"/>
        <v>0.6</v>
      </c>
      <c r="G214" s="25">
        <f t="shared" si="11"/>
        <v>0.4</v>
      </c>
      <c r="H214" s="26">
        <v>628</v>
      </c>
      <c r="I214" s="34">
        <f t="shared" si="12"/>
        <v>30000</v>
      </c>
    </row>
    <row r="215" spans="1:9" x14ac:dyDescent="0.25">
      <c r="A215" s="28">
        <v>4781</v>
      </c>
      <c r="B215" s="28">
        <v>9</v>
      </c>
      <c r="C215" s="27" t="s">
        <v>220</v>
      </c>
      <c r="D215" s="22">
        <v>6.3563672432465621</v>
      </c>
      <c r="E215" s="23">
        <v>0.44184027777777779</v>
      </c>
      <c r="F215" s="24">
        <f t="shared" si="10"/>
        <v>0.7</v>
      </c>
      <c r="G215" s="25">
        <f t="shared" si="11"/>
        <v>0.30000000000000004</v>
      </c>
      <c r="H215" s="26">
        <v>2464</v>
      </c>
      <c r="I215" s="34">
        <f t="shared" si="12"/>
        <v>60000</v>
      </c>
    </row>
    <row r="216" spans="1:9" x14ac:dyDescent="0.25">
      <c r="A216" s="28">
        <v>4795</v>
      </c>
      <c r="B216" s="28">
        <v>9</v>
      </c>
      <c r="C216" s="27" t="s">
        <v>221</v>
      </c>
      <c r="D216" s="22">
        <v>1.7410040953368702</v>
      </c>
      <c r="E216" s="23">
        <v>0</v>
      </c>
      <c r="F216" s="24">
        <f t="shared" si="10"/>
        <v>0.25</v>
      </c>
      <c r="G216" s="25">
        <f t="shared" si="11"/>
        <v>0.75</v>
      </c>
      <c r="H216" s="26">
        <v>493</v>
      </c>
      <c r="I216" s="34">
        <f t="shared" si="12"/>
        <v>30000</v>
      </c>
    </row>
    <row r="217" spans="1:9" x14ac:dyDescent="0.25">
      <c r="A217" s="28">
        <v>4802</v>
      </c>
      <c r="B217" s="28">
        <v>11</v>
      </c>
      <c r="C217" s="27" t="s">
        <v>222</v>
      </c>
      <c r="D217" s="22">
        <v>9.4182843524934636</v>
      </c>
      <c r="E217" s="23">
        <v>0.39866962305986697</v>
      </c>
      <c r="F217" s="24">
        <f t="shared" si="10"/>
        <v>0.7</v>
      </c>
      <c r="G217" s="25">
        <f t="shared" si="11"/>
        <v>0.30000000000000004</v>
      </c>
      <c r="H217" s="26">
        <v>2281</v>
      </c>
      <c r="I217" s="34">
        <f t="shared" si="12"/>
        <v>60000</v>
      </c>
    </row>
    <row r="218" spans="1:9" x14ac:dyDescent="0.25">
      <c r="A218" s="28">
        <v>4851</v>
      </c>
      <c r="B218" s="28">
        <v>3</v>
      </c>
      <c r="C218" s="27" t="s">
        <v>223</v>
      </c>
      <c r="D218" s="22">
        <v>5.5905470664391235</v>
      </c>
      <c r="E218" s="23">
        <v>0.53681885125184092</v>
      </c>
      <c r="F218" s="24">
        <f t="shared" si="10"/>
        <v>0.8</v>
      </c>
      <c r="G218" s="25">
        <f t="shared" si="11"/>
        <v>0.19999999999999996</v>
      </c>
      <c r="H218" s="26">
        <v>1459</v>
      </c>
      <c r="I218" s="34">
        <f t="shared" si="12"/>
        <v>58360</v>
      </c>
    </row>
    <row r="219" spans="1:9" x14ac:dyDescent="0.25">
      <c r="A219" s="28">
        <v>4865</v>
      </c>
      <c r="B219" s="28">
        <v>5</v>
      </c>
      <c r="C219" s="27" t="s">
        <v>224</v>
      </c>
      <c r="D219" s="22">
        <v>6.001921619266847</v>
      </c>
      <c r="E219" s="23">
        <v>0.36635944700460832</v>
      </c>
      <c r="F219" s="24">
        <f t="shared" si="10"/>
        <v>0.7</v>
      </c>
      <c r="G219" s="25">
        <f t="shared" si="11"/>
        <v>0.30000000000000004</v>
      </c>
      <c r="H219" s="26">
        <v>455</v>
      </c>
      <c r="I219" s="34">
        <f t="shared" si="12"/>
        <v>30000</v>
      </c>
    </row>
    <row r="220" spans="1:9" x14ac:dyDescent="0.25">
      <c r="A220" s="28">
        <v>4872</v>
      </c>
      <c r="B220" s="28">
        <v>6</v>
      </c>
      <c r="C220" s="27" t="s">
        <v>225</v>
      </c>
      <c r="D220" s="22">
        <v>14.832052077311712</v>
      </c>
      <c r="E220" s="23">
        <v>0.33537706928264865</v>
      </c>
      <c r="F220" s="24">
        <f t="shared" si="10"/>
        <v>0.6</v>
      </c>
      <c r="G220" s="25">
        <f t="shared" si="11"/>
        <v>0.4</v>
      </c>
      <c r="H220" s="26">
        <v>1660</v>
      </c>
      <c r="I220" s="34">
        <f t="shared" si="12"/>
        <v>60000</v>
      </c>
    </row>
    <row r="221" spans="1:9" x14ac:dyDescent="0.25">
      <c r="A221" s="28">
        <v>4904</v>
      </c>
      <c r="B221" s="28">
        <v>3</v>
      </c>
      <c r="C221" s="27" t="s">
        <v>226</v>
      </c>
      <c r="D221" s="22">
        <v>2.3970822822089781</v>
      </c>
      <c r="E221" s="23">
        <v>0.38240917782026768</v>
      </c>
      <c r="F221" s="24">
        <f t="shared" si="10"/>
        <v>0.7</v>
      </c>
      <c r="G221" s="25">
        <f t="shared" si="11"/>
        <v>0.30000000000000004</v>
      </c>
      <c r="H221" s="26">
        <v>525</v>
      </c>
      <c r="I221" s="34">
        <f t="shared" si="12"/>
        <v>30000</v>
      </c>
    </row>
    <row r="222" spans="1:9" x14ac:dyDescent="0.25">
      <c r="A222" s="28">
        <v>5523</v>
      </c>
      <c r="B222" s="28">
        <v>3</v>
      </c>
      <c r="C222" s="27" t="s">
        <v>227</v>
      </c>
      <c r="D222" s="22">
        <v>4.370849249976331</v>
      </c>
      <c r="E222" s="23">
        <v>0.3035856573705179</v>
      </c>
      <c r="F222" s="24">
        <f t="shared" si="10"/>
        <v>0.6</v>
      </c>
      <c r="G222" s="25">
        <f t="shared" si="11"/>
        <v>0.4</v>
      </c>
      <c r="H222" s="26">
        <v>1293</v>
      </c>
      <c r="I222" s="34">
        <f t="shared" si="12"/>
        <v>51720</v>
      </c>
    </row>
    <row r="223" spans="1:9" x14ac:dyDescent="0.25">
      <c r="A223" s="28">
        <v>3850</v>
      </c>
      <c r="B223" s="28">
        <v>3</v>
      </c>
      <c r="C223" s="27" t="s">
        <v>228</v>
      </c>
      <c r="D223" s="22">
        <v>3.5179645780727724</v>
      </c>
      <c r="E223" s="23">
        <v>0.47416413373860183</v>
      </c>
      <c r="F223" s="24">
        <f t="shared" si="10"/>
        <v>0.7</v>
      </c>
      <c r="G223" s="25">
        <f t="shared" si="11"/>
        <v>0.30000000000000004</v>
      </c>
      <c r="H223" s="26">
        <v>697</v>
      </c>
      <c r="I223" s="34">
        <f t="shared" si="12"/>
        <v>30000</v>
      </c>
    </row>
    <row r="224" spans="1:9" x14ac:dyDescent="0.25">
      <c r="A224" s="28">
        <v>4956</v>
      </c>
      <c r="B224" s="28">
        <v>6</v>
      </c>
      <c r="C224" s="27" t="s">
        <v>229</v>
      </c>
      <c r="D224" s="22">
        <v>7.6792487062875319</v>
      </c>
      <c r="E224" s="23">
        <v>0.16322517207472959</v>
      </c>
      <c r="F224" s="24">
        <f t="shared" si="10"/>
        <v>0.5</v>
      </c>
      <c r="G224" s="25">
        <f t="shared" si="11"/>
        <v>0.5</v>
      </c>
      <c r="H224" s="26">
        <v>975</v>
      </c>
      <c r="I224" s="34">
        <f t="shared" si="12"/>
        <v>39000</v>
      </c>
    </row>
    <row r="225" spans="1:9" x14ac:dyDescent="0.25">
      <c r="A225" s="28">
        <v>4963</v>
      </c>
      <c r="B225" s="28">
        <v>5</v>
      </c>
      <c r="C225" s="27" t="s">
        <v>230</v>
      </c>
      <c r="D225" s="22">
        <v>3.6767098171106167</v>
      </c>
      <c r="E225" s="23">
        <v>0.176056338028169</v>
      </c>
      <c r="F225" s="24">
        <f t="shared" si="10"/>
        <v>0.5</v>
      </c>
      <c r="G225" s="25">
        <f t="shared" si="11"/>
        <v>0.5</v>
      </c>
      <c r="H225" s="26">
        <v>568</v>
      </c>
      <c r="I225" s="34">
        <f t="shared" si="12"/>
        <v>30000</v>
      </c>
    </row>
    <row r="226" spans="1:9" x14ac:dyDescent="0.25">
      <c r="A226" s="28">
        <v>1673</v>
      </c>
      <c r="B226" s="28">
        <v>4</v>
      </c>
      <c r="C226" s="27" t="s">
        <v>231</v>
      </c>
      <c r="D226" s="22">
        <v>5.168990947285673</v>
      </c>
      <c r="E226" s="23">
        <v>0.47292418772563177</v>
      </c>
      <c r="F226" s="24">
        <f t="shared" si="10"/>
        <v>0.7</v>
      </c>
      <c r="G226" s="25">
        <f t="shared" si="11"/>
        <v>0.30000000000000004</v>
      </c>
      <c r="H226" s="26">
        <v>610</v>
      </c>
      <c r="I226" s="34">
        <f t="shared" si="12"/>
        <v>30000</v>
      </c>
    </row>
    <row r="227" spans="1:9" x14ac:dyDescent="0.25">
      <c r="A227" s="28">
        <v>5019</v>
      </c>
      <c r="B227" s="28">
        <v>11</v>
      </c>
      <c r="C227" s="27" t="s">
        <v>232</v>
      </c>
      <c r="D227" s="22">
        <v>7.7028773720157941</v>
      </c>
      <c r="E227" s="23">
        <v>0.31863186318631864</v>
      </c>
      <c r="F227" s="24">
        <f t="shared" si="10"/>
        <v>0.6</v>
      </c>
      <c r="G227" s="25">
        <f t="shared" si="11"/>
        <v>0.4</v>
      </c>
      <c r="H227" s="26">
        <v>1150</v>
      </c>
      <c r="I227" s="34">
        <f t="shared" si="12"/>
        <v>46000</v>
      </c>
    </row>
    <row r="228" spans="1:9" x14ac:dyDescent="0.25">
      <c r="A228" s="28">
        <v>5100</v>
      </c>
      <c r="B228" s="28">
        <v>5</v>
      </c>
      <c r="C228" s="27" t="s">
        <v>233</v>
      </c>
      <c r="D228" s="22">
        <v>11.738573575930429</v>
      </c>
      <c r="E228" s="23">
        <v>0.26165522226237803</v>
      </c>
      <c r="F228" s="24">
        <f t="shared" si="10"/>
        <v>0.6</v>
      </c>
      <c r="G228" s="25">
        <f t="shared" si="11"/>
        <v>0.4</v>
      </c>
      <c r="H228" s="26">
        <v>2734</v>
      </c>
      <c r="I228" s="34">
        <f t="shared" si="12"/>
        <v>60000</v>
      </c>
    </row>
    <row r="229" spans="1:9" x14ac:dyDescent="0.25">
      <c r="A229" s="28">
        <v>5124</v>
      </c>
      <c r="B229" s="28">
        <v>3</v>
      </c>
      <c r="C229" s="27" t="s">
        <v>234</v>
      </c>
      <c r="D229" s="22">
        <v>2.5028626575768058</v>
      </c>
      <c r="E229" s="23">
        <v>0.5562700964630225</v>
      </c>
      <c r="F229" s="24">
        <f t="shared" si="10"/>
        <v>0.8</v>
      </c>
      <c r="G229" s="25">
        <f t="shared" si="11"/>
        <v>0.19999999999999996</v>
      </c>
      <c r="H229" s="26">
        <v>298</v>
      </c>
      <c r="I229" s="34">
        <f t="shared" si="12"/>
        <v>30000</v>
      </c>
    </row>
    <row r="230" spans="1:9" x14ac:dyDescent="0.25">
      <c r="A230" s="28">
        <v>5130</v>
      </c>
      <c r="B230" s="28">
        <v>7</v>
      </c>
      <c r="C230" s="27" t="s">
        <v>235</v>
      </c>
      <c r="D230" s="22">
        <v>4.8250286666513675</v>
      </c>
      <c r="E230" s="23">
        <v>0.39965986394557823</v>
      </c>
      <c r="F230" s="24">
        <f t="shared" ref="F230:F247" si="13">IF(E230&lt;0.01,0.25,(IF(E230&lt;0.2,0.5,(IF(E230&lt;0.35,0.6,(IF(E230&lt;0.5,0.7,(IF(E230&lt;0.75,0.8,0.85)))))))))</f>
        <v>0.7</v>
      </c>
      <c r="G230" s="25">
        <f t="shared" si="11"/>
        <v>0.30000000000000004</v>
      </c>
      <c r="H230" s="26">
        <v>566</v>
      </c>
      <c r="I230" s="34">
        <f t="shared" si="12"/>
        <v>30000</v>
      </c>
    </row>
    <row r="231" spans="1:9" x14ac:dyDescent="0.25">
      <c r="A231" s="28">
        <v>5138</v>
      </c>
      <c r="B231" s="28">
        <v>7</v>
      </c>
      <c r="C231" s="27" t="s">
        <v>236</v>
      </c>
      <c r="D231" s="22">
        <v>14.055373824247646</v>
      </c>
      <c r="E231" s="23">
        <v>0.28283712784588444</v>
      </c>
      <c r="F231" s="24">
        <f t="shared" si="13"/>
        <v>0.6</v>
      </c>
      <c r="G231" s="25">
        <f t="shared" si="11"/>
        <v>0.4</v>
      </c>
      <c r="H231" s="26">
        <v>2363</v>
      </c>
      <c r="I231" s="34">
        <f t="shared" si="12"/>
        <v>60000</v>
      </c>
    </row>
    <row r="232" spans="1:9" x14ac:dyDescent="0.25">
      <c r="A232" s="28">
        <v>5258</v>
      </c>
      <c r="B232" s="28">
        <v>2</v>
      </c>
      <c r="C232" s="27" t="s">
        <v>237</v>
      </c>
      <c r="D232" s="22">
        <v>13.685289595079446</v>
      </c>
      <c r="E232" s="23">
        <v>0.54151624548736466</v>
      </c>
      <c r="F232" s="24">
        <f t="shared" si="13"/>
        <v>0.8</v>
      </c>
      <c r="G232" s="25">
        <f t="shared" si="11"/>
        <v>0.19999999999999996</v>
      </c>
      <c r="H232" s="26">
        <v>267</v>
      </c>
      <c r="I232" s="34">
        <f t="shared" si="12"/>
        <v>30000</v>
      </c>
    </row>
    <row r="233" spans="1:9" x14ac:dyDescent="0.25">
      <c r="A233" s="28">
        <v>5306</v>
      </c>
      <c r="B233" s="28">
        <v>11</v>
      </c>
      <c r="C233" s="27" t="s">
        <v>238</v>
      </c>
      <c r="D233" s="22">
        <v>3.9051425795099752</v>
      </c>
      <c r="E233" s="23">
        <v>0.49698795180722893</v>
      </c>
      <c r="F233" s="24">
        <f t="shared" si="13"/>
        <v>0.7</v>
      </c>
      <c r="G233" s="25">
        <f t="shared" si="11"/>
        <v>0.30000000000000004</v>
      </c>
      <c r="H233" s="26">
        <v>610</v>
      </c>
      <c r="I233" s="34">
        <f t="shared" si="12"/>
        <v>30000</v>
      </c>
    </row>
    <row r="234" spans="1:9" x14ac:dyDescent="0.25">
      <c r="A234" s="28">
        <v>5348</v>
      </c>
      <c r="B234" s="28">
        <v>6</v>
      </c>
      <c r="C234" s="27" t="s">
        <v>239</v>
      </c>
      <c r="D234" s="22">
        <v>6.7645974758396292</v>
      </c>
      <c r="E234" s="23">
        <v>0.26907073509015256</v>
      </c>
      <c r="F234" s="24">
        <f t="shared" si="13"/>
        <v>0.6</v>
      </c>
      <c r="G234" s="25">
        <f t="shared" si="11"/>
        <v>0.4</v>
      </c>
      <c r="H234" s="26">
        <v>730</v>
      </c>
      <c r="I234" s="34">
        <f t="shared" si="12"/>
        <v>30000</v>
      </c>
    </row>
    <row r="235" spans="1:9" x14ac:dyDescent="0.25">
      <c r="A235" s="28">
        <v>5362</v>
      </c>
      <c r="B235" s="28">
        <v>3</v>
      </c>
      <c r="C235" s="27" t="s">
        <v>240</v>
      </c>
      <c r="D235" s="22">
        <v>3.9931993594855033</v>
      </c>
      <c r="E235" s="23">
        <v>0.41176470588235292</v>
      </c>
      <c r="F235" s="24">
        <f t="shared" si="13"/>
        <v>0.7</v>
      </c>
      <c r="G235" s="25">
        <f t="shared" si="11"/>
        <v>0.30000000000000004</v>
      </c>
      <c r="H235" s="26">
        <v>385</v>
      </c>
      <c r="I235" s="34">
        <f t="shared" si="12"/>
        <v>30000</v>
      </c>
    </row>
    <row r="236" spans="1:9" x14ac:dyDescent="0.25">
      <c r="A236" s="28">
        <v>5376</v>
      </c>
      <c r="B236" s="28">
        <v>11</v>
      </c>
      <c r="C236" s="27" t="s">
        <v>241</v>
      </c>
      <c r="D236" s="22">
        <v>4.3729176990729082</v>
      </c>
      <c r="E236" s="23">
        <v>0.57588357588357586</v>
      </c>
      <c r="F236" s="24">
        <f t="shared" si="13"/>
        <v>0.8</v>
      </c>
      <c r="G236" s="25">
        <f t="shared" si="11"/>
        <v>0.19999999999999996</v>
      </c>
      <c r="H236" s="26">
        <v>482</v>
      </c>
      <c r="I236" s="34">
        <f t="shared" si="12"/>
        <v>30000</v>
      </c>
    </row>
    <row r="237" spans="1:9" x14ac:dyDescent="0.25">
      <c r="A237" s="28">
        <v>5397</v>
      </c>
      <c r="B237" s="28">
        <v>12</v>
      </c>
      <c r="C237" s="27" t="s">
        <v>242</v>
      </c>
      <c r="D237" s="22">
        <v>1.8532417041370339</v>
      </c>
      <c r="E237" s="23">
        <v>0.45588235294117646</v>
      </c>
      <c r="F237" s="24">
        <f t="shared" si="13"/>
        <v>0.7</v>
      </c>
      <c r="G237" s="25">
        <f t="shared" si="11"/>
        <v>0.30000000000000004</v>
      </c>
      <c r="H237" s="26">
        <v>294</v>
      </c>
      <c r="I237" s="34">
        <f t="shared" si="12"/>
        <v>30000</v>
      </c>
    </row>
    <row r="238" spans="1:9" x14ac:dyDescent="0.25">
      <c r="A238" s="28">
        <v>4522</v>
      </c>
      <c r="B238" s="28">
        <v>12</v>
      </c>
      <c r="C238" s="27" t="s">
        <v>243</v>
      </c>
      <c r="D238" s="22">
        <v>0.66296289644536766</v>
      </c>
      <c r="E238" s="23">
        <v>0.36363636363636365</v>
      </c>
      <c r="F238" s="24">
        <f t="shared" si="13"/>
        <v>0.7</v>
      </c>
      <c r="G238" s="25">
        <f t="shared" si="11"/>
        <v>0.30000000000000004</v>
      </c>
      <c r="H238" s="26">
        <v>193</v>
      </c>
      <c r="I238" s="34">
        <f t="shared" si="12"/>
        <v>30000</v>
      </c>
    </row>
    <row r="239" spans="1:9" x14ac:dyDescent="0.25">
      <c r="A239" s="28">
        <v>5457</v>
      </c>
      <c r="B239" s="28">
        <v>7</v>
      </c>
      <c r="C239" s="27" t="s">
        <v>244</v>
      </c>
      <c r="D239" s="22">
        <v>5.5317242492953458</v>
      </c>
      <c r="E239" s="23">
        <v>0.3323943661971831</v>
      </c>
      <c r="F239" s="24">
        <f t="shared" si="13"/>
        <v>0.6</v>
      </c>
      <c r="G239" s="25">
        <f t="shared" si="11"/>
        <v>0.4</v>
      </c>
      <c r="H239" s="26">
        <v>1089</v>
      </c>
      <c r="I239" s="34">
        <f t="shared" si="12"/>
        <v>43560</v>
      </c>
    </row>
    <row r="240" spans="1:9" x14ac:dyDescent="0.25">
      <c r="A240" s="28">
        <v>2485</v>
      </c>
      <c r="B240" s="28">
        <v>3</v>
      </c>
      <c r="C240" s="27" t="s">
        <v>245</v>
      </c>
      <c r="D240" s="22">
        <v>9.1536106903949559</v>
      </c>
      <c r="E240" s="23">
        <v>0.42750929368029739</v>
      </c>
      <c r="F240" s="24">
        <f t="shared" si="13"/>
        <v>0.7</v>
      </c>
      <c r="G240" s="25">
        <f t="shared" si="11"/>
        <v>0.30000000000000004</v>
      </c>
      <c r="H240" s="26">
        <v>550</v>
      </c>
      <c r="I240" s="34">
        <f t="shared" si="12"/>
        <v>30000</v>
      </c>
    </row>
    <row r="241" spans="1:9" x14ac:dyDescent="0.25">
      <c r="A241" s="28">
        <v>5460</v>
      </c>
      <c r="B241" s="28">
        <v>4</v>
      </c>
      <c r="C241" s="27" t="s">
        <v>246</v>
      </c>
      <c r="D241" s="22">
        <v>10.623928005011379</v>
      </c>
      <c r="E241" s="23">
        <v>0.4552677029360967</v>
      </c>
      <c r="F241" s="24">
        <f t="shared" si="13"/>
        <v>0.7</v>
      </c>
      <c r="G241" s="25">
        <f t="shared" si="11"/>
        <v>0.30000000000000004</v>
      </c>
      <c r="H241" s="26">
        <v>3010</v>
      </c>
      <c r="I241" s="34">
        <f t="shared" si="12"/>
        <v>60000</v>
      </c>
    </row>
    <row r="242" spans="1:9" x14ac:dyDescent="0.25">
      <c r="A242" s="28">
        <v>5467</v>
      </c>
      <c r="B242" s="28">
        <v>10</v>
      </c>
      <c r="C242" s="27" t="s">
        <v>247</v>
      </c>
      <c r="D242" s="22">
        <v>9.7809645476934381</v>
      </c>
      <c r="E242" s="23">
        <v>0.39777468706536856</v>
      </c>
      <c r="F242" s="24">
        <f t="shared" si="13"/>
        <v>0.7</v>
      </c>
      <c r="G242" s="25">
        <f t="shared" si="11"/>
        <v>0.30000000000000004</v>
      </c>
      <c r="H242" s="26">
        <v>788</v>
      </c>
      <c r="I242" s="34">
        <f t="shared" si="12"/>
        <v>31520</v>
      </c>
    </row>
    <row r="243" spans="1:9" x14ac:dyDescent="0.25">
      <c r="A243" s="28">
        <v>5474</v>
      </c>
      <c r="B243" s="28">
        <v>11</v>
      </c>
      <c r="C243" s="27" t="s">
        <v>248</v>
      </c>
      <c r="D243" s="22">
        <v>2.4634954816140211</v>
      </c>
      <c r="E243" s="23">
        <v>0.47540983606557374</v>
      </c>
      <c r="F243" s="24">
        <f t="shared" si="13"/>
        <v>0.7</v>
      </c>
      <c r="G243" s="25">
        <f t="shared" si="11"/>
        <v>0.30000000000000004</v>
      </c>
      <c r="H243" s="26">
        <v>1286</v>
      </c>
      <c r="I243" s="34">
        <f t="shared" si="12"/>
        <v>51440</v>
      </c>
    </row>
    <row r="244" spans="1:9" x14ac:dyDescent="0.25">
      <c r="A244" s="28">
        <v>5586</v>
      </c>
      <c r="B244" s="28">
        <v>11</v>
      </c>
      <c r="C244" s="27" t="s">
        <v>249</v>
      </c>
      <c r="D244" s="22">
        <v>6.9247823220685527</v>
      </c>
      <c r="E244" s="23">
        <v>0.26081258191349932</v>
      </c>
      <c r="F244" s="24">
        <f t="shared" si="13"/>
        <v>0.6</v>
      </c>
      <c r="G244" s="25">
        <f t="shared" si="11"/>
        <v>0.4</v>
      </c>
      <c r="H244" s="26">
        <v>778</v>
      </c>
      <c r="I244" s="34">
        <f t="shared" si="12"/>
        <v>31120</v>
      </c>
    </row>
    <row r="245" spans="1:9" x14ac:dyDescent="0.25">
      <c r="A245" s="28">
        <v>5593</v>
      </c>
      <c r="B245" s="28">
        <v>10</v>
      </c>
      <c r="C245" s="27" t="s">
        <v>250</v>
      </c>
      <c r="D245" s="22">
        <v>6.2019609582150705</v>
      </c>
      <c r="E245" s="23">
        <v>0.47739602169981915</v>
      </c>
      <c r="F245" s="24">
        <f t="shared" si="13"/>
        <v>0.7</v>
      </c>
      <c r="G245" s="25">
        <f t="shared" si="11"/>
        <v>0.30000000000000004</v>
      </c>
      <c r="H245" s="26">
        <v>1129</v>
      </c>
      <c r="I245" s="34">
        <f t="shared" si="12"/>
        <v>45160</v>
      </c>
    </row>
    <row r="246" spans="1:9" x14ac:dyDescent="0.25">
      <c r="A246" s="28">
        <v>5614</v>
      </c>
      <c r="B246" s="28">
        <v>7</v>
      </c>
      <c r="C246" s="27" t="s">
        <v>251</v>
      </c>
      <c r="D246" s="22">
        <v>3.878617819426335</v>
      </c>
      <c r="E246" s="23">
        <v>0.16425120772946861</v>
      </c>
      <c r="F246" s="24">
        <f t="shared" si="13"/>
        <v>0.5</v>
      </c>
      <c r="G246" s="25">
        <f t="shared" si="11"/>
        <v>0.5</v>
      </c>
      <c r="H246" s="26">
        <v>239</v>
      </c>
      <c r="I246" s="34">
        <f t="shared" si="12"/>
        <v>30000</v>
      </c>
    </row>
    <row r="247" spans="1:9" x14ac:dyDescent="0.25">
      <c r="A247" s="28">
        <v>5628</v>
      </c>
      <c r="B247" s="28">
        <v>9</v>
      </c>
      <c r="C247" s="27" t="s">
        <v>252</v>
      </c>
      <c r="D247" s="22">
        <v>8.2185113638877283</v>
      </c>
      <c r="E247" s="23">
        <v>0.18756585879873552</v>
      </c>
      <c r="F247" s="24">
        <f t="shared" si="13"/>
        <v>0.5</v>
      </c>
      <c r="G247" s="25">
        <f t="shared" si="11"/>
        <v>0.5</v>
      </c>
      <c r="H247" s="26">
        <v>954</v>
      </c>
      <c r="I247" s="34">
        <f t="shared" si="12"/>
        <v>38160</v>
      </c>
    </row>
    <row r="248" spans="1:9" x14ac:dyDescent="0.25">
      <c r="A248" s="28">
        <v>5663</v>
      </c>
      <c r="B248" s="28">
        <v>12</v>
      </c>
      <c r="C248" s="27" t="s">
        <v>253</v>
      </c>
      <c r="D248" s="22">
        <v>11.998745832670867</v>
      </c>
      <c r="E248" s="23">
        <v>0.44692032793777592</v>
      </c>
      <c r="F248" s="24">
        <v>0.6</v>
      </c>
      <c r="G248" s="25">
        <f t="shared" si="11"/>
        <v>0.4</v>
      </c>
      <c r="H248" s="26">
        <v>4809</v>
      </c>
      <c r="I248" s="34">
        <f t="shared" si="12"/>
        <v>60000</v>
      </c>
    </row>
    <row r="249" spans="1:9" x14ac:dyDescent="0.25">
      <c r="A249" s="28">
        <v>5670</v>
      </c>
      <c r="B249" s="28">
        <v>8</v>
      </c>
      <c r="C249" s="27" t="s">
        <v>254</v>
      </c>
      <c r="D249" s="22">
        <v>1.3013243204669835</v>
      </c>
      <c r="E249" s="23">
        <v>0.48548812664907653</v>
      </c>
      <c r="F249" s="24">
        <f t="shared" ref="F249:F289" si="14">IF(E249&lt;0.01,0.25,(IF(E249&lt;0.2,0.5,(IF(E249&lt;0.35,0.6,(IF(E249&lt;0.5,0.7,(IF(E249&lt;0.75,0.8,0.85)))))))))</f>
        <v>0.7</v>
      </c>
      <c r="G249" s="25">
        <f t="shared" si="11"/>
        <v>0.30000000000000004</v>
      </c>
      <c r="H249" s="26">
        <v>409</v>
      </c>
      <c r="I249" s="34">
        <f t="shared" si="12"/>
        <v>30000</v>
      </c>
    </row>
    <row r="250" spans="1:9" x14ac:dyDescent="0.25">
      <c r="A250" s="28">
        <v>5726</v>
      </c>
      <c r="B250" s="28">
        <v>10</v>
      </c>
      <c r="C250" s="27" t="s">
        <v>255</v>
      </c>
      <c r="D250" s="22">
        <v>3.6993171807265095</v>
      </c>
      <c r="E250" s="23">
        <v>0.42467948717948717</v>
      </c>
      <c r="F250" s="24">
        <f t="shared" si="14"/>
        <v>0.7</v>
      </c>
      <c r="G250" s="25">
        <f t="shared" si="11"/>
        <v>0.30000000000000004</v>
      </c>
      <c r="H250" s="26">
        <v>588</v>
      </c>
      <c r="I250" s="34">
        <f t="shared" si="12"/>
        <v>30000</v>
      </c>
    </row>
    <row r="251" spans="1:9" x14ac:dyDescent="0.25">
      <c r="A251" s="28">
        <v>5733</v>
      </c>
      <c r="B251" s="28">
        <v>9</v>
      </c>
      <c r="C251" s="27" t="s">
        <v>256</v>
      </c>
      <c r="D251" s="22">
        <v>1.6133377010670471</v>
      </c>
      <c r="E251" s="23">
        <v>0.41666666666666669</v>
      </c>
      <c r="F251" s="24">
        <f t="shared" si="14"/>
        <v>0.7</v>
      </c>
      <c r="G251" s="25">
        <f t="shared" si="11"/>
        <v>0.30000000000000004</v>
      </c>
      <c r="H251" s="26">
        <v>490</v>
      </c>
      <c r="I251" s="34">
        <f t="shared" si="12"/>
        <v>30000</v>
      </c>
    </row>
    <row r="252" spans="1:9" x14ac:dyDescent="0.25">
      <c r="A252" s="28">
        <v>5740</v>
      </c>
      <c r="B252" s="28">
        <v>8</v>
      </c>
      <c r="C252" s="27" t="s">
        <v>257</v>
      </c>
      <c r="D252" s="22">
        <v>2.4447192804707849</v>
      </c>
      <c r="E252" s="23">
        <v>0.55411255411255411</v>
      </c>
      <c r="F252" s="24">
        <f t="shared" si="14"/>
        <v>0.8</v>
      </c>
      <c r="G252" s="25">
        <f t="shared" si="11"/>
        <v>0.19999999999999996</v>
      </c>
      <c r="H252" s="26">
        <v>237</v>
      </c>
      <c r="I252" s="34">
        <f t="shared" si="12"/>
        <v>30000</v>
      </c>
    </row>
    <row r="253" spans="1:9" x14ac:dyDescent="0.25">
      <c r="A253" s="28">
        <v>5747</v>
      </c>
      <c r="B253" s="28">
        <v>4</v>
      </c>
      <c r="C253" s="27" t="s">
        <v>258</v>
      </c>
      <c r="D253" s="22">
        <v>6.7677400218285388</v>
      </c>
      <c r="E253" s="23">
        <v>0.41971544715447157</v>
      </c>
      <c r="F253" s="24">
        <f t="shared" si="14"/>
        <v>0.7</v>
      </c>
      <c r="G253" s="25">
        <f t="shared" si="11"/>
        <v>0.30000000000000004</v>
      </c>
      <c r="H253" s="26">
        <v>3170</v>
      </c>
      <c r="I253" s="34">
        <f t="shared" si="12"/>
        <v>60000</v>
      </c>
    </row>
    <row r="254" spans="1:9" x14ac:dyDescent="0.25">
      <c r="A254" s="28">
        <v>5754</v>
      </c>
      <c r="B254" s="28">
        <v>9</v>
      </c>
      <c r="C254" s="27" t="s">
        <v>259</v>
      </c>
      <c r="D254" s="22">
        <v>2.9149088623810133</v>
      </c>
      <c r="E254" s="23">
        <v>0.16653386454183267</v>
      </c>
      <c r="F254" s="24">
        <f t="shared" si="14"/>
        <v>0.5</v>
      </c>
      <c r="G254" s="25">
        <f t="shared" si="11"/>
        <v>0.5</v>
      </c>
      <c r="H254" s="26">
        <v>1239</v>
      </c>
      <c r="I254" s="34">
        <f t="shared" si="12"/>
        <v>49560</v>
      </c>
    </row>
    <row r="255" spans="1:9" x14ac:dyDescent="0.25">
      <c r="A255" s="28">
        <v>126</v>
      </c>
      <c r="B255" s="28">
        <v>5</v>
      </c>
      <c r="C255" s="27" t="s">
        <v>260</v>
      </c>
      <c r="D255" s="22">
        <v>9.8512193261208871</v>
      </c>
      <c r="E255" s="23">
        <v>0.20934111759799834</v>
      </c>
      <c r="F255" s="24">
        <f t="shared" si="14"/>
        <v>0.6</v>
      </c>
      <c r="G255" s="25">
        <f t="shared" si="11"/>
        <v>0.4</v>
      </c>
      <c r="H255" s="26">
        <v>985</v>
      </c>
      <c r="I255" s="34">
        <f t="shared" si="12"/>
        <v>39400</v>
      </c>
    </row>
    <row r="256" spans="1:9" x14ac:dyDescent="0.25">
      <c r="A256" s="28">
        <v>4375</v>
      </c>
      <c r="B256" s="28">
        <v>5</v>
      </c>
      <c r="C256" s="27" t="s">
        <v>261</v>
      </c>
      <c r="D256" s="22">
        <v>2.9125690542723643</v>
      </c>
      <c r="E256" s="23">
        <v>0.53333333333333333</v>
      </c>
      <c r="F256" s="24">
        <f t="shared" si="14"/>
        <v>0.8</v>
      </c>
      <c r="G256" s="25">
        <f t="shared" si="11"/>
        <v>0.19999999999999996</v>
      </c>
      <c r="H256" s="26">
        <v>637</v>
      </c>
      <c r="I256" s="34">
        <f t="shared" si="12"/>
        <v>30000</v>
      </c>
    </row>
    <row r="257" spans="1:9" x14ac:dyDescent="0.25">
      <c r="A257" s="28">
        <v>5810</v>
      </c>
      <c r="B257" s="28">
        <v>11</v>
      </c>
      <c r="C257" s="27" t="s">
        <v>262</v>
      </c>
      <c r="D257" s="22">
        <v>4.2486595007881283</v>
      </c>
      <c r="E257" s="23">
        <v>0.46119733924611972</v>
      </c>
      <c r="F257" s="24">
        <f t="shared" si="14"/>
        <v>0.7</v>
      </c>
      <c r="G257" s="25">
        <f t="shared" si="11"/>
        <v>0.30000000000000004</v>
      </c>
      <c r="H257" s="26">
        <v>480</v>
      </c>
      <c r="I257" s="34">
        <f t="shared" si="12"/>
        <v>30000</v>
      </c>
    </row>
    <row r="258" spans="1:9" x14ac:dyDescent="0.25">
      <c r="A258" s="28">
        <v>5852</v>
      </c>
      <c r="B258" s="28">
        <v>2</v>
      </c>
      <c r="C258" s="27" t="s">
        <v>263</v>
      </c>
      <c r="D258" s="22">
        <v>8.9580166062448825</v>
      </c>
      <c r="E258" s="23">
        <v>0.13745019920318724</v>
      </c>
      <c r="F258" s="24">
        <f t="shared" si="14"/>
        <v>0.5</v>
      </c>
      <c r="G258" s="25">
        <f t="shared" si="11"/>
        <v>0.5</v>
      </c>
      <c r="H258" s="26">
        <v>766</v>
      </c>
      <c r="I258" s="34">
        <f t="shared" si="12"/>
        <v>30640</v>
      </c>
    </row>
    <row r="259" spans="1:9" x14ac:dyDescent="0.25">
      <c r="A259" s="28">
        <v>238</v>
      </c>
      <c r="B259" s="28">
        <v>11</v>
      </c>
      <c r="C259" s="27" t="s">
        <v>264</v>
      </c>
      <c r="D259" s="22">
        <v>7.352121740366834</v>
      </c>
      <c r="E259" s="23">
        <v>0.51201671891327061</v>
      </c>
      <c r="F259" s="24">
        <f t="shared" si="14"/>
        <v>0.8</v>
      </c>
      <c r="G259" s="25">
        <f t="shared" si="11"/>
        <v>0.19999999999999996</v>
      </c>
      <c r="H259" s="26">
        <v>1083</v>
      </c>
      <c r="I259" s="34">
        <f t="shared" si="12"/>
        <v>43320</v>
      </c>
    </row>
    <row r="260" spans="1:9" x14ac:dyDescent="0.25">
      <c r="A260" s="28">
        <v>5866</v>
      </c>
      <c r="B260" s="28">
        <v>7</v>
      </c>
      <c r="C260" s="27" t="s">
        <v>265</v>
      </c>
      <c r="D260" s="22">
        <v>8.575603294248447</v>
      </c>
      <c r="E260" s="23">
        <v>0.1765285996055227</v>
      </c>
      <c r="F260" s="24">
        <f t="shared" si="14"/>
        <v>0.5</v>
      </c>
      <c r="G260" s="25">
        <f t="shared" si="11"/>
        <v>0.5</v>
      </c>
      <c r="H260" s="26">
        <v>998</v>
      </c>
      <c r="I260" s="34">
        <f t="shared" si="12"/>
        <v>39920</v>
      </c>
    </row>
    <row r="261" spans="1:9" x14ac:dyDescent="0.25">
      <c r="A261" s="28">
        <v>5985</v>
      </c>
      <c r="B261" s="28">
        <v>4</v>
      </c>
      <c r="C261" s="27" t="s">
        <v>266</v>
      </c>
      <c r="D261" s="22">
        <v>6.0626407694124751</v>
      </c>
      <c r="E261" s="23">
        <v>0.40103270223752152</v>
      </c>
      <c r="F261" s="24">
        <f t="shared" si="14"/>
        <v>0.7</v>
      </c>
      <c r="G261" s="25">
        <f t="shared" si="11"/>
        <v>0.30000000000000004</v>
      </c>
      <c r="H261" s="26">
        <v>1162</v>
      </c>
      <c r="I261" s="34">
        <f t="shared" si="12"/>
        <v>46480</v>
      </c>
    </row>
    <row r="262" spans="1:9" x14ac:dyDescent="0.25">
      <c r="A262" s="28">
        <v>5992</v>
      </c>
      <c r="B262" s="28">
        <v>8</v>
      </c>
      <c r="C262" s="27" t="s">
        <v>267</v>
      </c>
      <c r="D262" s="22">
        <v>1.2307128634734898</v>
      </c>
      <c r="E262" s="23">
        <v>0.50126582278481013</v>
      </c>
      <c r="F262" s="24">
        <f t="shared" si="14"/>
        <v>0.8</v>
      </c>
      <c r="G262" s="25">
        <f t="shared" si="11"/>
        <v>0.19999999999999996</v>
      </c>
      <c r="H262" s="26">
        <v>403</v>
      </c>
      <c r="I262" s="34">
        <f t="shared" si="12"/>
        <v>30000</v>
      </c>
    </row>
    <row r="263" spans="1:9" x14ac:dyDescent="0.25">
      <c r="A263" s="28">
        <v>6027</v>
      </c>
      <c r="B263" s="28">
        <v>12</v>
      </c>
      <c r="C263" s="27" t="s">
        <v>268</v>
      </c>
      <c r="D263" s="22">
        <v>2.8145484993245895</v>
      </c>
      <c r="E263" s="23">
        <v>0.37434094903339193</v>
      </c>
      <c r="F263" s="24">
        <f t="shared" si="14"/>
        <v>0.7</v>
      </c>
      <c r="G263" s="25">
        <f t="shared" si="11"/>
        <v>0.30000000000000004</v>
      </c>
      <c r="H263" s="26">
        <v>524</v>
      </c>
      <c r="I263" s="34">
        <f t="shared" si="12"/>
        <v>30000</v>
      </c>
    </row>
    <row r="264" spans="1:9" x14ac:dyDescent="0.25">
      <c r="A264" s="28">
        <v>6069</v>
      </c>
      <c r="B264" s="28">
        <v>7</v>
      </c>
      <c r="C264" s="27" t="s">
        <v>269</v>
      </c>
      <c r="D264" s="22">
        <v>3.0101521364428732</v>
      </c>
      <c r="E264" s="23">
        <v>0</v>
      </c>
      <c r="F264" s="24">
        <f t="shared" si="14"/>
        <v>0.25</v>
      </c>
      <c r="G264" s="25">
        <f t="shared" si="11"/>
        <v>0.75</v>
      </c>
      <c r="H264" s="26">
        <v>77</v>
      </c>
      <c r="I264" s="34">
        <f t="shared" si="12"/>
        <v>30000</v>
      </c>
    </row>
    <row r="265" spans="1:9" x14ac:dyDescent="0.25">
      <c r="A265" s="28">
        <v>6083</v>
      </c>
      <c r="B265" s="28">
        <v>2</v>
      </c>
      <c r="C265" s="27" t="s">
        <v>270</v>
      </c>
      <c r="D265" s="22">
        <v>12.749827170859128</v>
      </c>
      <c r="E265" s="23">
        <v>0.10175763182238667</v>
      </c>
      <c r="F265" s="24">
        <f t="shared" si="14"/>
        <v>0.5</v>
      </c>
      <c r="G265" s="25">
        <f t="shared" si="11"/>
        <v>0.5</v>
      </c>
      <c r="H265" s="26">
        <v>1108</v>
      </c>
      <c r="I265" s="34">
        <f t="shared" si="12"/>
        <v>44320</v>
      </c>
    </row>
    <row r="266" spans="1:9" x14ac:dyDescent="0.25">
      <c r="A266" s="28">
        <v>6118</v>
      </c>
      <c r="B266" s="28">
        <v>2</v>
      </c>
      <c r="C266" s="27" t="s">
        <v>271</v>
      </c>
      <c r="D266" s="22">
        <v>10.046760954538941</v>
      </c>
      <c r="E266" s="23">
        <v>0.32385661310259578</v>
      </c>
      <c r="F266" s="24">
        <f t="shared" si="14"/>
        <v>0.6</v>
      </c>
      <c r="G266" s="25">
        <f t="shared" si="11"/>
        <v>0.4</v>
      </c>
      <c r="H266" s="26">
        <v>865</v>
      </c>
      <c r="I266" s="34">
        <f t="shared" si="12"/>
        <v>34600</v>
      </c>
    </row>
    <row r="267" spans="1:9" x14ac:dyDescent="0.25">
      <c r="A267" s="28">
        <v>6195</v>
      </c>
      <c r="B267" s="28">
        <v>5</v>
      </c>
      <c r="C267" s="27" t="s">
        <v>272</v>
      </c>
      <c r="D267" s="22">
        <v>13.606277121505229</v>
      </c>
      <c r="E267" s="23">
        <v>0.39331501831501831</v>
      </c>
      <c r="F267" s="24">
        <f t="shared" si="14"/>
        <v>0.7</v>
      </c>
      <c r="G267" s="25">
        <f t="shared" ref="G267:G289" si="15">1-F267</f>
        <v>0.30000000000000004</v>
      </c>
      <c r="H267" s="26">
        <v>2157</v>
      </c>
      <c r="I267" s="34">
        <f t="shared" ref="I267:I289" si="16">IF(H267&lt;750,30000,IF(H267&gt;1500,60000,H267*40))</f>
        <v>60000</v>
      </c>
    </row>
    <row r="268" spans="1:9" x14ac:dyDescent="0.25">
      <c r="A268" s="28">
        <v>6216</v>
      </c>
      <c r="B268" s="28">
        <v>6</v>
      </c>
      <c r="C268" s="27" t="s">
        <v>273</v>
      </c>
      <c r="D268" s="22">
        <v>11.852460409277345</v>
      </c>
      <c r="E268" s="23">
        <v>0.36188992731048808</v>
      </c>
      <c r="F268" s="24">
        <f t="shared" si="14"/>
        <v>0.7</v>
      </c>
      <c r="G268" s="25">
        <f t="shared" si="15"/>
        <v>0.30000000000000004</v>
      </c>
      <c r="H268" s="26">
        <v>2084</v>
      </c>
      <c r="I268" s="34">
        <f t="shared" si="16"/>
        <v>60000</v>
      </c>
    </row>
    <row r="269" spans="1:9" x14ac:dyDescent="0.25">
      <c r="A269" s="28">
        <v>6230</v>
      </c>
      <c r="B269" s="28">
        <v>8</v>
      </c>
      <c r="C269" s="27" t="s">
        <v>274</v>
      </c>
      <c r="D269" s="22">
        <v>1.1149264685669162</v>
      </c>
      <c r="E269" s="23">
        <v>0.51648351648351654</v>
      </c>
      <c r="F269" s="24">
        <f t="shared" si="14"/>
        <v>0.8</v>
      </c>
      <c r="G269" s="25">
        <f t="shared" si="15"/>
        <v>0.19999999999999996</v>
      </c>
      <c r="H269" s="26">
        <v>469</v>
      </c>
      <c r="I269" s="34">
        <f t="shared" si="16"/>
        <v>30000</v>
      </c>
    </row>
    <row r="270" spans="1:9" x14ac:dyDescent="0.25">
      <c r="A270" s="28">
        <v>6237</v>
      </c>
      <c r="B270" s="28">
        <v>5</v>
      </c>
      <c r="C270" s="27" t="s">
        <v>275</v>
      </c>
      <c r="D270" s="22">
        <v>7.9570843501755473</v>
      </c>
      <c r="E270" s="23">
        <v>0.57917888563049857</v>
      </c>
      <c r="F270" s="24">
        <f t="shared" si="14"/>
        <v>0.8</v>
      </c>
      <c r="G270" s="25">
        <f t="shared" si="15"/>
        <v>0.19999999999999996</v>
      </c>
      <c r="H270" s="26">
        <v>1408</v>
      </c>
      <c r="I270" s="34">
        <f t="shared" si="16"/>
        <v>56320</v>
      </c>
    </row>
    <row r="271" spans="1:9" x14ac:dyDescent="0.25">
      <c r="A271" s="28">
        <v>6251</v>
      </c>
      <c r="B271" s="28">
        <v>3</v>
      </c>
      <c r="C271" s="27" t="s">
        <v>276</v>
      </c>
      <c r="D271" s="22">
        <v>3.1891679269506503</v>
      </c>
      <c r="E271" s="23">
        <v>0.45862068965517239</v>
      </c>
      <c r="F271" s="24">
        <f t="shared" si="14"/>
        <v>0.7</v>
      </c>
      <c r="G271" s="25">
        <f t="shared" si="15"/>
        <v>0.30000000000000004</v>
      </c>
      <c r="H271" s="26">
        <v>304</v>
      </c>
      <c r="I271" s="34">
        <f t="shared" si="16"/>
        <v>30000</v>
      </c>
    </row>
    <row r="272" spans="1:9" x14ac:dyDescent="0.25">
      <c r="A272" s="28">
        <v>6293</v>
      </c>
      <c r="B272" s="28">
        <v>11</v>
      </c>
      <c r="C272" s="27" t="s">
        <v>277</v>
      </c>
      <c r="D272" s="22">
        <v>1.3899506230667622</v>
      </c>
      <c r="E272" s="23">
        <v>0.58529411764705885</v>
      </c>
      <c r="F272" s="24">
        <f t="shared" si="14"/>
        <v>0.8</v>
      </c>
      <c r="G272" s="25">
        <f t="shared" si="15"/>
        <v>0.19999999999999996</v>
      </c>
      <c r="H272" s="26">
        <v>680</v>
      </c>
      <c r="I272" s="34">
        <f t="shared" si="16"/>
        <v>30000</v>
      </c>
    </row>
    <row r="273" spans="1:9" x14ac:dyDescent="0.25">
      <c r="A273" s="28">
        <v>6321</v>
      </c>
      <c r="B273" s="28">
        <v>4</v>
      </c>
      <c r="C273" s="27" t="s">
        <v>278</v>
      </c>
      <c r="D273" s="22">
        <v>7.1570658540107495</v>
      </c>
      <c r="E273" s="23">
        <v>0.32332155477031804</v>
      </c>
      <c r="F273" s="24">
        <f t="shared" si="14"/>
        <v>0.6</v>
      </c>
      <c r="G273" s="25">
        <f t="shared" si="15"/>
        <v>0.4</v>
      </c>
      <c r="H273" s="26">
        <v>1207</v>
      </c>
      <c r="I273" s="34">
        <f t="shared" si="16"/>
        <v>48280</v>
      </c>
    </row>
    <row r="274" spans="1:9" x14ac:dyDescent="0.25">
      <c r="A274" s="28">
        <v>6335</v>
      </c>
      <c r="B274" s="28">
        <v>5</v>
      </c>
      <c r="C274" s="27" t="s">
        <v>279</v>
      </c>
      <c r="D274" s="22">
        <v>4.0415590343972703</v>
      </c>
      <c r="E274" s="23">
        <v>0.47086466165413532</v>
      </c>
      <c r="F274" s="24">
        <f t="shared" si="14"/>
        <v>0.7</v>
      </c>
      <c r="G274" s="25">
        <f t="shared" si="15"/>
        <v>0.30000000000000004</v>
      </c>
      <c r="H274" s="26">
        <v>1166</v>
      </c>
      <c r="I274" s="34">
        <f t="shared" si="16"/>
        <v>46640</v>
      </c>
    </row>
    <row r="275" spans="1:9" x14ac:dyDescent="0.25">
      <c r="A275" s="28">
        <v>6354</v>
      </c>
      <c r="B275" s="28">
        <v>3</v>
      </c>
      <c r="C275" s="27" t="s">
        <v>280</v>
      </c>
      <c r="D275" s="22">
        <v>3.1710557272369191</v>
      </c>
      <c r="E275" s="23">
        <v>0.45644599303135891</v>
      </c>
      <c r="F275" s="24">
        <f t="shared" si="14"/>
        <v>0.7</v>
      </c>
      <c r="G275" s="25">
        <f t="shared" si="15"/>
        <v>0.30000000000000004</v>
      </c>
      <c r="H275" s="26">
        <v>316</v>
      </c>
      <c r="I275" s="34">
        <f t="shared" si="16"/>
        <v>30000</v>
      </c>
    </row>
    <row r="276" spans="1:9" x14ac:dyDescent="0.25">
      <c r="A276" s="28">
        <v>6384</v>
      </c>
      <c r="B276" s="28">
        <v>6</v>
      </c>
      <c r="C276" s="27" t="s">
        <v>281</v>
      </c>
      <c r="D276" s="22">
        <v>5.5250891113421217</v>
      </c>
      <c r="E276" s="23">
        <v>0.3108935128518972</v>
      </c>
      <c r="F276" s="24">
        <f t="shared" si="14"/>
        <v>0.6</v>
      </c>
      <c r="G276" s="25">
        <f t="shared" si="15"/>
        <v>0.4</v>
      </c>
      <c r="H276" s="26">
        <v>859</v>
      </c>
      <c r="I276" s="34">
        <f t="shared" si="16"/>
        <v>34360</v>
      </c>
    </row>
    <row r="277" spans="1:9" x14ac:dyDescent="0.25">
      <c r="A277" s="28">
        <v>6412</v>
      </c>
      <c r="B277" s="28">
        <v>2</v>
      </c>
      <c r="C277" s="27" t="s">
        <v>282</v>
      </c>
      <c r="D277" s="22">
        <v>14.109067850348763</v>
      </c>
      <c r="E277" s="23">
        <v>0.41420118343195267</v>
      </c>
      <c r="F277" s="24">
        <f t="shared" si="14"/>
        <v>0.7</v>
      </c>
      <c r="G277" s="25">
        <f t="shared" si="15"/>
        <v>0.30000000000000004</v>
      </c>
      <c r="H277" s="26">
        <v>445</v>
      </c>
      <c r="I277" s="34">
        <f t="shared" si="16"/>
        <v>30000</v>
      </c>
    </row>
    <row r="278" spans="1:9" x14ac:dyDescent="0.25">
      <c r="A278" s="28">
        <v>6440</v>
      </c>
      <c r="B278" s="28">
        <v>8</v>
      </c>
      <c r="C278" s="27" t="s">
        <v>283</v>
      </c>
      <c r="D278" s="22">
        <v>0.83098883147925207</v>
      </c>
      <c r="E278" s="23">
        <v>0.56129032258064515</v>
      </c>
      <c r="F278" s="24">
        <f t="shared" si="14"/>
        <v>0.8</v>
      </c>
      <c r="G278" s="25">
        <f t="shared" si="15"/>
        <v>0.19999999999999996</v>
      </c>
      <c r="H278" s="26">
        <v>168</v>
      </c>
      <c r="I278" s="34">
        <f t="shared" si="16"/>
        <v>30000</v>
      </c>
    </row>
    <row r="279" spans="1:9" x14ac:dyDescent="0.25">
      <c r="A279" s="28">
        <v>6426</v>
      </c>
      <c r="B279" s="28">
        <v>4</v>
      </c>
      <c r="C279" s="27" t="s">
        <v>284</v>
      </c>
      <c r="D279" s="22">
        <v>5.7293209020555977</v>
      </c>
      <c r="E279" s="23">
        <v>0.39040207522697795</v>
      </c>
      <c r="F279" s="24">
        <f t="shared" si="14"/>
        <v>0.7</v>
      </c>
      <c r="G279" s="25">
        <f t="shared" si="15"/>
        <v>0.30000000000000004</v>
      </c>
      <c r="H279" s="26">
        <v>788</v>
      </c>
      <c r="I279" s="34">
        <f t="shared" si="16"/>
        <v>31520</v>
      </c>
    </row>
    <row r="280" spans="1:9" x14ac:dyDescent="0.25">
      <c r="A280" s="28">
        <v>6461</v>
      </c>
      <c r="B280" s="28">
        <v>2</v>
      </c>
      <c r="C280" s="27" t="s">
        <v>285</v>
      </c>
      <c r="D280" s="22">
        <v>14.552628031088398</v>
      </c>
      <c r="E280" s="23">
        <v>0.38704742478327386</v>
      </c>
      <c r="F280" s="24">
        <f t="shared" si="14"/>
        <v>0.7</v>
      </c>
      <c r="G280" s="25">
        <f t="shared" si="15"/>
        <v>0.30000000000000004</v>
      </c>
      <c r="H280" s="26">
        <v>2001</v>
      </c>
      <c r="I280" s="34">
        <f t="shared" si="16"/>
        <v>60000</v>
      </c>
    </row>
    <row r="281" spans="1:9" x14ac:dyDescent="0.25">
      <c r="A281" s="28">
        <v>6475</v>
      </c>
      <c r="B281" s="28">
        <v>5</v>
      </c>
      <c r="C281" s="27" t="s">
        <v>286</v>
      </c>
      <c r="D281" s="22">
        <v>3.8093231065031108</v>
      </c>
      <c r="E281" s="23">
        <v>0.32989690721649484</v>
      </c>
      <c r="F281" s="24">
        <f t="shared" si="14"/>
        <v>0.6</v>
      </c>
      <c r="G281" s="25">
        <f t="shared" si="15"/>
        <v>0.4</v>
      </c>
      <c r="H281" s="26">
        <v>551</v>
      </c>
      <c r="I281" s="34">
        <f t="shared" si="16"/>
        <v>30000</v>
      </c>
    </row>
    <row r="282" spans="1:9" x14ac:dyDescent="0.25">
      <c r="A282" s="28">
        <v>6608</v>
      </c>
      <c r="B282" s="28">
        <v>6</v>
      </c>
      <c r="C282" s="27" t="s">
        <v>287</v>
      </c>
      <c r="D282" s="22">
        <v>12.044147030311292</v>
      </c>
      <c r="E282" s="23">
        <v>0.16182048040455121</v>
      </c>
      <c r="F282" s="24">
        <f t="shared" si="14"/>
        <v>0.5</v>
      </c>
      <c r="G282" s="25">
        <f t="shared" si="15"/>
        <v>0.5</v>
      </c>
      <c r="H282" s="26">
        <v>1514</v>
      </c>
      <c r="I282" s="34">
        <f t="shared" si="16"/>
        <v>60000</v>
      </c>
    </row>
    <row r="283" spans="1:9" x14ac:dyDescent="0.25">
      <c r="A283" s="28">
        <v>6615</v>
      </c>
      <c r="B283" s="28">
        <v>12</v>
      </c>
      <c r="C283" s="27" t="s">
        <v>288</v>
      </c>
      <c r="D283" s="22">
        <v>0.45120331532097813</v>
      </c>
      <c r="E283" s="23">
        <v>0.59109311740890691</v>
      </c>
      <c r="F283" s="24">
        <f t="shared" si="14"/>
        <v>0.8</v>
      </c>
      <c r="G283" s="25">
        <f t="shared" si="15"/>
        <v>0.19999999999999996</v>
      </c>
      <c r="H283" s="26">
        <v>298</v>
      </c>
      <c r="I283" s="34">
        <f t="shared" si="16"/>
        <v>30000</v>
      </c>
    </row>
    <row r="284" spans="1:9" x14ac:dyDescent="0.25">
      <c r="A284" s="28">
        <v>6678</v>
      </c>
      <c r="B284" s="28">
        <v>5</v>
      </c>
      <c r="C284" s="27" t="s">
        <v>289</v>
      </c>
      <c r="D284" s="22">
        <v>9.221913381331639</v>
      </c>
      <c r="E284" s="23">
        <v>0.45151695419393217</v>
      </c>
      <c r="F284" s="24">
        <f t="shared" si="14"/>
        <v>0.7</v>
      </c>
      <c r="G284" s="25">
        <f t="shared" si="15"/>
        <v>0.30000000000000004</v>
      </c>
      <c r="H284" s="26">
        <v>1722</v>
      </c>
      <c r="I284" s="34">
        <f t="shared" si="16"/>
        <v>60000</v>
      </c>
    </row>
    <row r="285" spans="1:9" x14ac:dyDescent="0.25">
      <c r="A285" s="28">
        <v>469</v>
      </c>
      <c r="B285" s="28">
        <v>2</v>
      </c>
      <c r="C285" s="27" t="s">
        <v>290</v>
      </c>
      <c r="D285" s="22">
        <v>7.4526408970834526</v>
      </c>
      <c r="E285" s="23">
        <v>0.22339027595269381</v>
      </c>
      <c r="F285" s="24">
        <f t="shared" si="14"/>
        <v>0.6</v>
      </c>
      <c r="G285" s="25">
        <f t="shared" si="15"/>
        <v>0.4</v>
      </c>
      <c r="H285" s="26">
        <v>779</v>
      </c>
      <c r="I285" s="34">
        <f t="shared" si="16"/>
        <v>31160</v>
      </c>
    </row>
    <row r="286" spans="1:9" x14ac:dyDescent="0.25">
      <c r="A286" s="28">
        <v>6692</v>
      </c>
      <c r="B286" s="28">
        <v>8</v>
      </c>
      <c r="C286" s="27" t="s">
        <v>291</v>
      </c>
      <c r="D286" s="22">
        <v>4.6788981949236561</v>
      </c>
      <c r="E286" s="23">
        <v>0.35494880546075086</v>
      </c>
      <c r="F286" s="24">
        <f t="shared" si="14"/>
        <v>0.7</v>
      </c>
      <c r="G286" s="25">
        <f t="shared" si="15"/>
        <v>0.30000000000000004</v>
      </c>
      <c r="H286" s="26">
        <v>1178</v>
      </c>
      <c r="I286" s="34">
        <f t="shared" si="16"/>
        <v>47120</v>
      </c>
    </row>
    <row r="287" spans="1:9" x14ac:dyDescent="0.25">
      <c r="A287" s="28">
        <v>6713</v>
      </c>
      <c r="B287" s="28">
        <v>4</v>
      </c>
      <c r="C287" s="27" t="s">
        <v>292</v>
      </c>
      <c r="D287" s="22">
        <v>3.7971150933919233</v>
      </c>
      <c r="E287" s="23">
        <v>0.49258160237388726</v>
      </c>
      <c r="F287" s="24">
        <f t="shared" si="14"/>
        <v>0.7</v>
      </c>
      <c r="G287" s="25">
        <f t="shared" si="15"/>
        <v>0.30000000000000004</v>
      </c>
      <c r="H287" s="26">
        <v>361</v>
      </c>
      <c r="I287" s="34">
        <f t="shared" si="16"/>
        <v>30000</v>
      </c>
    </row>
    <row r="288" spans="1:9" x14ac:dyDescent="0.25">
      <c r="A288" s="28">
        <v>6720</v>
      </c>
      <c r="B288" s="28">
        <v>9</v>
      </c>
      <c r="C288" s="27" t="s">
        <v>293</v>
      </c>
      <c r="D288" s="22">
        <v>4.2154566744730682</v>
      </c>
      <c r="E288" s="23">
        <v>0.40690978886756241</v>
      </c>
      <c r="F288" s="24">
        <f t="shared" si="14"/>
        <v>0.7</v>
      </c>
      <c r="G288" s="25">
        <f t="shared" si="15"/>
        <v>0.30000000000000004</v>
      </c>
      <c r="H288" s="26">
        <v>450</v>
      </c>
      <c r="I288" s="34">
        <f t="shared" si="16"/>
        <v>30000</v>
      </c>
    </row>
    <row r="289" spans="1:9" x14ac:dyDescent="0.25">
      <c r="A289" s="28">
        <v>6748</v>
      </c>
      <c r="B289" s="28">
        <v>2</v>
      </c>
      <c r="C289" s="27" t="s">
        <v>294</v>
      </c>
      <c r="D289" s="22">
        <v>11.720867208672088</v>
      </c>
      <c r="E289" s="23">
        <v>0.10638297872340426</v>
      </c>
      <c r="F289" s="24">
        <f t="shared" si="14"/>
        <v>0.5</v>
      </c>
      <c r="G289" s="25">
        <f t="shared" si="15"/>
        <v>0.5</v>
      </c>
      <c r="H289" s="26">
        <v>346</v>
      </c>
      <c r="I289" s="34">
        <f t="shared" si="16"/>
        <v>30000</v>
      </c>
    </row>
  </sheetData>
  <sheetProtection algorithmName="SHA-512" hashValue="DmrqyrTlvmZaicKvcxPG/nILu3hkb2xcz40NCZiqmSGKjLJDiKwVuZ3vO0qyAKuSyVCGdMuJ5CTyBCbGIZ2wYA==" saltValue="J++OZVQgENuOJAzSj8qnlQ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42AF-2BF4-421C-BB38-1364DFEF330A}">
  <dimension ref="A1:K282"/>
  <sheetViews>
    <sheetView topLeftCell="B1" workbookViewId="0">
      <pane ySplit="1" topLeftCell="A260" activePane="bottomLeft" state="frozen"/>
      <selection activeCell="B1" sqref="B1"/>
      <selection pane="bottomLeft" activeCell="G288" sqref="G288"/>
    </sheetView>
  </sheetViews>
  <sheetFormatPr defaultRowHeight="15" x14ac:dyDescent="0.25"/>
  <cols>
    <col min="1" max="1" width="24.85546875" style="102" hidden="1" customWidth="1"/>
    <col min="2" max="2" width="40.85546875" style="102" customWidth="1"/>
    <col min="3" max="3" width="10.85546875" style="98" customWidth="1"/>
    <col min="4" max="4" width="9.140625" style="98"/>
    <col min="5" max="5" width="10.85546875" style="98" customWidth="1"/>
    <col min="6" max="6" width="11.85546875" style="98" customWidth="1"/>
    <col min="7" max="8" width="16.42578125" style="102" customWidth="1"/>
    <col min="9" max="9" width="17.85546875" style="102" customWidth="1"/>
    <col min="10" max="10" width="15.85546875" style="102" customWidth="1"/>
    <col min="11" max="16384" width="9.140625" style="102"/>
  </cols>
  <sheetData>
    <row r="1" spans="1:11" ht="60" customHeight="1" x14ac:dyDescent="0.25">
      <c r="A1" s="90"/>
      <c r="B1" s="91" t="s">
        <v>1163</v>
      </c>
      <c r="C1" s="93" t="s">
        <v>1164</v>
      </c>
      <c r="D1" s="93" t="s">
        <v>1157</v>
      </c>
      <c r="E1" s="93" t="s">
        <v>1156</v>
      </c>
      <c r="F1" s="93" t="s">
        <v>1166</v>
      </c>
      <c r="G1" s="100" t="s">
        <v>1168</v>
      </c>
      <c r="H1" s="100" t="s">
        <v>1167</v>
      </c>
      <c r="I1" s="100" t="s">
        <v>1169</v>
      </c>
      <c r="J1" s="99"/>
    </row>
    <row r="2" spans="1:11" x14ac:dyDescent="0.25">
      <c r="A2" s="61" t="s">
        <v>298</v>
      </c>
      <c r="B2" s="92" t="str">
        <f>A2&amp;" School District"</f>
        <v>Adams-Friendship Area School District</v>
      </c>
      <c r="C2" s="64">
        <v>0.85</v>
      </c>
      <c r="D2" s="94">
        <f>1-C2</f>
        <v>0.15000000000000002</v>
      </c>
      <c r="E2" s="95">
        <v>43450</v>
      </c>
      <c r="F2" s="79">
        <v>173400</v>
      </c>
      <c r="G2" s="80">
        <f>MIN(E2,F2)</f>
        <v>43450</v>
      </c>
      <c r="H2" s="80">
        <f>G2/D2</f>
        <v>289666.66666666663</v>
      </c>
      <c r="I2" s="81">
        <f>E2-G2</f>
        <v>0</v>
      </c>
      <c r="J2" s="103"/>
      <c r="K2" s="103"/>
    </row>
    <row r="3" spans="1:11" x14ac:dyDescent="0.25">
      <c r="A3" s="66" t="s">
        <v>299</v>
      </c>
      <c r="B3" s="102" t="str">
        <f t="shared" ref="B3:B66" si="0">A3&amp;" School District"</f>
        <v>Albany School District</v>
      </c>
      <c r="C3" s="69">
        <v>0.7</v>
      </c>
      <c r="D3" s="96">
        <f t="shared" ref="D3:D66" si="1">1-C3</f>
        <v>0.30000000000000004</v>
      </c>
      <c r="E3" s="97">
        <v>12630.3</v>
      </c>
      <c r="F3" s="84">
        <v>420</v>
      </c>
      <c r="G3" s="85">
        <f t="shared" ref="G3:G66" si="2">MIN(E3,F3)</f>
        <v>420</v>
      </c>
      <c r="H3" s="85">
        <f t="shared" ref="H3:H66" si="3">G3/D3</f>
        <v>1399.9999999999998</v>
      </c>
      <c r="I3" s="86">
        <f t="shared" ref="I3:I66" si="4">E3-G3</f>
        <v>12210.3</v>
      </c>
    </row>
    <row r="4" spans="1:11" x14ac:dyDescent="0.25">
      <c r="A4" s="61" t="s">
        <v>300</v>
      </c>
      <c r="B4" s="92" t="str">
        <f t="shared" si="0"/>
        <v>Algoma School District</v>
      </c>
      <c r="C4" s="64">
        <v>0.7</v>
      </c>
      <c r="D4" s="94">
        <f t="shared" si="1"/>
        <v>0.30000000000000004</v>
      </c>
      <c r="E4" s="95">
        <v>0</v>
      </c>
      <c r="F4" s="79">
        <v>19600</v>
      </c>
      <c r="G4" s="80">
        <f t="shared" si="2"/>
        <v>0</v>
      </c>
      <c r="H4" s="80">
        <f t="shared" si="3"/>
        <v>0</v>
      </c>
      <c r="I4" s="81">
        <f t="shared" si="4"/>
        <v>0</v>
      </c>
    </row>
    <row r="5" spans="1:11" x14ac:dyDescent="0.25">
      <c r="A5" s="66" t="s">
        <v>301</v>
      </c>
      <c r="B5" s="102" t="str">
        <f t="shared" si="0"/>
        <v>Alma School District</v>
      </c>
      <c r="C5" s="69">
        <v>0.6</v>
      </c>
      <c r="D5" s="96">
        <f t="shared" si="1"/>
        <v>0.4</v>
      </c>
      <c r="E5" s="97">
        <v>17704.400000000001</v>
      </c>
      <c r="F5" s="84">
        <v>14400</v>
      </c>
      <c r="G5" s="85">
        <f t="shared" si="2"/>
        <v>14400</v>
      </c>
      <c r="H5" s="85">
        <f t="shared" si="3"/>
        <v>36000</v>
      </c>
      <c r="I5" s="86">
        <f t="shared" si="4"/>
        <v>3304.4000000000015</v>
      </c>
    </row>
    <row r="6" spans="1:11" x14ac:dyDescent="0.25">
      <c r="A6" s="61" t="s">
        <v>302</v>
      </c>
      <c r="B6" s="92" t="str">
        <f t="shared" si="0"/>
        <v>Alma Center School District</v>
      </c>
      <c r="C6" s="64">
        <v>0.8</v>
      </c>
      <c r="D6" s="94">
        <f t="shared" si="1"/>
        <v>0.19999999999999996</v>
      </c>
      <c r="E6" s="95">
        <v>13570.000000000004</v>
      </c>
      <c r="F6" s="79">
        <v>11200</v>
      </c>
      <c r="G6" s="80">
        <f t="shared" si="2"/>
        <v>11200</v>
      </c>
      <c r="H6" s="80">
        <f t="shared" si="3"/>
        <v>56000.000000000015</v>
      </c>
      <c r="I6" s="81">
        <f t="shared" si="4"/>
        <v>2370.0000000000036</v>
      </c>
    </row>
    <row r="7" spans="1:11" x14ac:dyDescent="0.25">
      <c r="A7" s="66" t="s">
        <v>303</v>
      </c>
      <c r="B7" s="102" t="str">
        <f t="shared" si="0"/>
        <v>Almond-Bancroft School District</v>
      </c>
      <c r="C7" s="69">
        <v>0.7</v>
      </c>
      <c r="D7" s="96">
        <f t="shared" si="1"/>
        <v>0.30000000000000004</v>
      </c>
      <c r="E7" s="97">
        <v>30000</v>
      </c>
      <c r="F7" s="84">
        <v>490</v>
      </c>
      <c r="G7" s="85">
        <f t="shared" si="2"/>
        <v>490</v>
      </c>
      <c r="H7" s="85">
        <f t="shared" si="3"/>
        <v>1633.333333333333</v>
      </c>
      <c r="I7" s="86">
        <f t="shared" si="4"/>
        <v>29510</v>
      </c>
    </row>
    <row r="8" spans="1:11" x14ac:dyDescent="0.25">
      <c r="A8" s="61" t="s">
        <v>304</v>
      </c>
      <c r="B8" s="92" t="str">
        <f t="shared" si="0"/>
        <v>Amery School District</v>
      </c>
      <c r="C8" s="64">
        <v>0.7</v>
      </c>
      <c r="D8" s="94">
        <f t="shared" si="1"/>
        <v>0.30000000000000004</v>
      </c>
      <c r="E8" s="95">
        <v>0</v>
      </c>
      <c r="F8" s="79">
        <v>7700</v>
      </c>
      <c r="G8" s="80">
        <f t="shared" si="2"/>
        <v>0</v>
      </c>
      <c r="H8" s="80">
        <f t="shared" si="3"/>
        <v>0</v>
      </c>
      <c r="I8" s="81">
        <f t="shared" si="4"/>
        <v>0</v>
      </c>
    </row>
    <row r="9" spans="1:11" x14ac:dyDescent="0.25">
      <c r="A9" s="66" t="s">
        <v>305</v>
      </c>
      <c r="B9" s="102" t="str">
        <f t="shared" si="0"/>
        <v>Antigo School District</v>
      </c>
      <c r="C9" s="69">
        <v>0.8</v>
      </c>
      <c r="D9" s="96">
        <f t="shared" si="1"/>
        <v>0.19999999999999996</v>
      </c>
      <c r="E9" s="97">
        <v>0</v>
      </c>
      <c r="F9" s="84">
        <v>24800</v>
      </c>
      <c r="G9" s="85">
        <f t="shared" si="2"/>
        <v>0</v>
      </c>
      <c r="H9" s="85">
        <f t="shared" si="3"/>
        <v>0</v>
      </c>
      <c r="I9" s="86">
        <f t="shared" si="4"/>
        <v>0</v>
      </c>
    </row>
    <row r="10" spans="1:11" x14ac:dyDescent="0.25">
      <c r="A10" s="61" t="s">
        <v>306</v>
      </c>
      <c r="B10" s="92" t="str">
        <f t="shared" si="0"/>
        <v>Arcadia School District</v>
      </c>
      <c r="C10" s="64">
        <v>0.8</v>
      </c>
      <c r="D10" s="94">
        <f t="shared" si="1"/>
        <v>0.19999999999999996</v>
      </c>
      <c r="E10" s="95">
        <v>17578.600000000006</v>
      </c>
      <c r="F10" s="79">
        <v>5600</v>
      </c>
      <c r="G10" s="80">
        <f t="shared" si="2"/>
        <v>5600</v>
      </c>
      <c r="H10" s="80">
        <f t="shared" si="3"/>
        <v>28000.000000000007</v>
      </c>
      <c r="I10" s="81">
        <f t="shared" si="4"/>
        <v>11978.600000000006</v>
      </c>
    </row>
    <row r="11" spans="1:11" x14ac:dyDescent="0.25">
      <c r="A11" s="66" t="s">
        <v>307</v>
      </c>
      <c r="B11" s="102" t="str">
        <f t="shared" si="0"/>
        <v>Argyle School District</v>
      </c>
      <c r="C11" s="69">
        <v>0.6</v>
      </c>
      <c r="D11" s="96">
        <f t="shared" si="1"/>
        <v>0.4</v>
      </c>
      <c r="E11" s="97">
        <v>0</v>
      </c>
      <c r="F11" s="84">
        <v>13800</v>
      </c>
      <c r="G11" s="85">
        <f t="shared" si="2"/>
        <v>0</v>
      </c>
      <c r="H11" s="85">
        <f t="shared" si="3"/>
        <v>0</v>
      </c>
      <c r="I11" s="86">
        <f t="shared" si="4"/>
        <v>0</v>
      </c>
    </row>
    <row r="12" spans="1:11" x14ac:dyDescent="0.25">
      <c r="A12" s="61" t="s">
        <v>308</v>
      </c>
      <c r="B12" s="92" t="str">
        <f t="shared" si="0"/>
        <v>Ashland School District</v>
      </c>
      <c r="C12" s="64">
        <v>0.8</v>
      </c>
      <c r="D12" s="94">
        <f t="shared" si="1"/>
        <v>0.19999999999999996</v>
      </c>
      <c r="E12" s="95">
        <v>24686.800000000003</v>
      </c>
      <c r="F12" s="79">
        <v>0</v>
      </c>
      <c r="G12" s="80">
        <f t="shared" si="2"/>
        <v>0</v>
      </c>
      <c r="H12" s="80">
        <f t="shared" si="3"/>
        <v>0</v>
      </c>
      <c r="I12" s="81">
        <f t="shared" si="4"/>
        <v>24686.800000000003</v>
      </c>
    </row>
    <row r="13" spans="1:11" x14ac:dyDescent="0.25">
      <c r="A13" s="66" t="s">
        <v>309</v>
      </c>
      <c r="B13" s="102" t="str">
        <f t="shared" si="0"/>
        <v>Athens School District</v>
      </c>
      <c r="C13" s="69">
        <v>0.6</v>
      </c>
      <c r="D13" s="96">
        <f t="shared" si="1"/>
        <v>0.4</v>
      </c>
      <c r="E13" s="97">
        <v>2452.7999999999993</v>
      </c>
      <c r="F13" s="84">
        <v>3000</v>
      </c>
      <c r="G13" s="85">
        <f t="shared" si="2"/>
        <v>2452.7999999999993</v>
      </c>
      <c r="H13" s="85">
        <f t="shared" si="3"/>
        <v>6131.9999999999982</v>
      </c>
      <c r="I13" s="86">
        <f t="shared" si="4"/>
        <v>0</v>
      </c>
    </row>
    <row r="14" spans="1:11" x14ac:dyDescent="0.25">
      <c r="A14" s="61" t="s">
        <v>310</v>
      </c>
      <c r="B14" s="92" t="str">
        <f t="shared" si="0"/>
        <v>Auburndale School District</v>
      </c>
      <c r="C14" s="64">
        <v>0.7</v>
      </c>
      <c r="D14" s="94">
        <f t="shared" si="1"/>
        <v>0.30000000000000004</v>
      </c>
      <c r="E14" s="95">
        <v>0</v>
      </c>
      <c r="F14" s="79">
        <v>13300</v>
      </c>
      <c r="G14" s="80">
        <f t="shared" si="2"/>
        <v>0</v>
      </c>
      <c r="H14" s="80">
        <f t="shared" si="3"/>
        <v>0</v>
      </c>
      <c r="I14" s="81">
        <f t="shared" si="4"/>
        <v>0</v>
      </c>
    </row>
    <row r="15" spans="1:11" x14ac:dyDescent="0.25">
      <c r="A15" s="66" t="s">
        <v>311</v>
      </c>
      <c r="B15" s="102" t="str">
        <f t="shared" si="0"/>
        <v>Augusta School District</v>
      </c>
      <c r="C15" s="69">
        <v>0.7</v>
      </c>
      <c r="D15" s="96">
        <f t="shared" si="1"/>
        <v>0.30000000000000004</v>
      </c>
      <c r="E15" s="97">
        <v>0</v>
      </c>
      <c r="F15" s="84">
        <v>7000</v>
      </c>
      <c r="G15" s="85">
        <f t="shared" si="2"/>
        <v>0</v>
      </c>
      <c r="H15" s="85">
        <f t="shared" si="3"/>
        <v>0</v>
      </c>
      <c r="I15" s="86">
        <f t="shared" si="4"/>
        <v>0</v>
      </c>
    </row>
    <row r="16" spans="1:11" x14ac:dyDescent="0.25">
      <c r="A16" s="61" t="s">
        <v>312</v>
      </c>
      <c r="B16" s="92" t="str">
        <f t="shared" si="0"/>
        <v>Baldwin-Woodville Area School District</v>
      </c>
      <c r="C16" s="64">
        <v>0.6</v>
      </c>
      <c r="D16" s="94">
        <f t="shared" si="1"/>
        <v>0.4</v>
      </c>
      <c r="E16" s="95">
        <v>0</v>
      </c>
      <c r="F16" s="79">
        <v>80400</v>
      </c>
      <c r="G16" s="80">
        <f t="shared" si="2"/>
        <v>0</v>
      </c>
      <c r="H16" s="80">
        <f t="shared" si="3"/>
        <v>0</v>
      </c>
      <c r="I16" s="81">
        <f t="shared" si="4"/>
        <v>0</v>
      </c>
    </row>
    <row r="17" spans="1:9" x14ac:dyDescent="0.25">
      <c r="A17" s="66" t="s">
        <v>313</v>
      </c>
      <c r="B17" s="102" t="str">
        <f t="shared" si="0"/>
        <v>Bangor School District</v>
      </c>
      <c r="C17" s="69">
        <v>0.7</v>
      </c>
      <c r="D17" s="96">
        <f t="shared" si="1"/>
        <v>0.30000000000000004</v>
      </c>
      <c r="E17" s="97">
        <v>1174.5999999999985</v>
      </c>
      <c r="F17" s="84">
        <v>14000</v>
      </c>
      <c r="G17" s="85">
        <f t="shared" si="2"/>
        <v>1174.5999999999985</v>
      </c>
      <c r="H17" s="85">
        <f t="shared" si="3"/>
        <v>3915.333333333328</v>
      </c>
      <c r="I17" s="86">
        <f t="shared" si="4"/>
        <v>0</v>
      </c>
    </row>
    <row r="18" spans="1:9" x14ac:dyDescent="0.25">
      <c r="A18" s="61" t="s">
        <v>314</v>
      </c>
      <c r="B18" s="92" t="str">
        <f t="shared" si="0"/>
        <v>Barneveld School District</v>
      </c>
      <c r="C18" s="64">
        <v>0.5</v>
      </c>
      <c r="D18" s="94">
        <f t="shared" si="1"/>
        <v>0.5</v>
      </c>
      <c r="E18" s="95">
        <v>0</v>
      </c>
      <c r="F18" s="79">
        <v>0</v>
      </c>
      <c r="G18" s="80">
        <f t="shared" si="2"/>
        <v>0</v>
      </c>
      <c r="H18" s="80">
        <f t="shared" si="3"/>
        <v>0</v>
      </c>
      <c r="I18" s="81">
        <f t="shared" si="4"/>
        <v>0</v>
      </c>
    </row>
    <row r="19" spans="1:9" x14ac:dyDescent="0.25">
      <c r="A19" s="66" t="s">
        <v>315</v>
      </c>
      <c r="B19" s="102" t="str">
        <f t="shared" si="0"/>
        <v>Barron Area School District</v>
      </c>
      <c r="C19" s="69">
        <v>0.8</v>
      </c>
      <c r="D19" s="96">
        <f t="shared" si="1"/>
        <v>0.19999999999999996</v>
      </c>
      <c r="E19" s="97">
        <v>27826.400000000005</v>
      </c>
      <c r="F19" s="84">
        <v>16800</v>
      </c>
      <c r="G19" s="85">
        <f t="shared" si="2"/>
        <v>16800</v>
      </c>
      <c r="H19" s="85">
        <f t="shared" si="3"/>
        <v>84000.000000000015</v>
      </c>
      <c r="I19" s="86">
        <f t="shared" si="4"/>
        <v>11026.400000000005</v>
      </c>
    </row>
    <row r="20" spans="1:9" x14ac:dyDescent="0.25">
      <c r="A20" s="61" t="s">
        <v>316</v>
      </c>
      <c r="B20" s="92" t="str">
        <f t="shared" si="0"/>
        <v>Bayfield School District</v>
      </c>
      <c r="C20" s="64">
        <v>0.85</v>
      </c>
      <c r="D20" s="94">
        <f t="shared" si="1"/>
        <v>0.15000000000000002</v>
      </c>
      <c r="E20" s="95">
        <v>30000</v>
      </c>
      <c r="F20" s="79">
        <v>45900</v>
      </c>
      <c r="G20" s="80">
        <f t="shared" si="2"/>
        <v>30000</v>
      </c>
      <c r="H20" s="80">
        <f t="shared" si="3"/>
        <v>199999.99999999997</v>
      </c>
      <c r="I20" s="81">
        <f t="shared" si="4"/>
        <v>0</v>
      </c>
    </row>
    <row r="21" spans="1:9" x14ac:dyDescent="0.25">
      <c r="A21" s="66" t="s">
        <v>317</v>
      </c>
      <c r="B21" s="102" t="str">
        <f t="shared" si="0"/>
        <v>Beecher-Dunbar-Pembine School District</v>
      </c>
      <c r="C21" s="69">
        <v>0.8</v>
      </c>
      <c r="D21" s="96">
        <f t="shared" si="1"/>
        <v>0.19999999999999996</v>
      </c>
      <c r="E21" s="97">
        <v>166.00000000000364</v>
      </c>
      <c r="F21" s="84">
        <v>2720</v>
      </c>
      <c r="G21" s="85">
        <f t="shared" si="2"/>
        <v>166.00000000000364</v>
      </c>
      <c r="H21" s="85">
        <f t="shared" si="3"/>
        <v>830.00000000001842</v>
      </c>
      <c r="I21" s="86">
        <f t="shared" si="4"/>
        <v>0</v>
      </c>
    </row>
    <row r="22" spans="1:9" x14ac:dyDescent="0.25">
      <c r="A22" s="61" t="s">
        <v>318</v>
      </c>
      <c r="B22" s="92" t="str">
        <f t="shared" si="0"/>
        <v>Belleville School District</v>
      </c>
      <c r="C22" s="64">
        <v>0.6</v>
      </c>
      <c r="D22" s="94">
        <f t="shared" si="1"/>
        <v>0.4</v>
      </c>
      <c r="E22" s="95">
        <v>6480</v>
      </c>
      <c r="F22" s="79">
        <v>74400</v>
      </c>
      <c r="G22" s="80">
        <f t="shared" si="2"/>
        <v>6480</v>
      </c>
      <c r="H22" s="80">
        <f t="shared" si="3"/>
        <v>16200</v>
      </c>
      <c r="I22" s="81">
        <f t="shared" si="4"/>
        <v>0</v>
      </c>
    </row>
    <row r="23" spans="1:9" x14ac:dyDescent="0.25">
      <c r="A23" s="66" t="s">
        <v>319</v>
      </c>
      <c r="B23" s="102" t="str">
        <f t="shared" si="0"/>
        <v>Belmont Community School District</v>
      </c>
      <c r="C23" s="69">
        <v>0.6</v>
      </c>
      <c r="D23" s="96">
        <f t="shared" si="1"/>
        <v>0.4</v>
      </c>
      <c r="E23" s="97">
        <v>25120.799999999999</v>
      </c>
      <c r="F23" s="84">
        <v>2640</v>
      </c>
      <c r="G23" s="85">
        <f t="shared" si="2"/>
        <v>2640</v>
      </c>
      <c r="H23" s="85">
        <f t="shared" si="3"/>
        <v>6600</v>
      </c>
      <c r="I23" s="86">
        <f t="shared" si="4"/>
        <v>22480.799999999999</v>
      </c>
    </row>
    <row r="24" spans="1:9" x14ac:dyDescent="0.25">
      <c r="A24" s="61" t="s">
        <v>320</v>
      </c>
      <c r="B24" s="92" t="str">
        <f t="shared" si="0"/>
        <v>Benton School District</v>
      </c>
      <c r="C24" s="64">
        <v>0.6</v>
      </c>
      <c r="D24" s="94">
        <f t="shared" si="1"/>
        <v>0.4</v>
      </c>
      <c r="E24" s="95">
        <v>24419.200000000001</v>
      </c>
      <c r="F24" s="79">
        <v>7800</v>
      </c>
      <c r="G24" s="80">
        <f t="shared" si="2"/>
        <v>7800</v>
      </c>
      <c r="H24" s="80">
        <f t="shared" si="3"/>
        <v>19500</v>
      </c>
      <c r="I24" s="81">
        <f t="shared" si="4"/>
        <v>16619.2</v>
      </c>
    </row>
    <row r="25" spans="1:9" x14ac:dyDescent="0.25">
      <c r="A25" s="66" t="s">
        <v>321</v>
      </c>
      <c r="B25" s="102" t="str">
        <f t="shared" si="0"/>
        <v>Berlin Area School District</v>
      </c>
      <c r="C25" s="69">
        <v>0.7</v>
      </c>
      <c r="D25" s="96">
        <f t="shared" si="1"/>
        <v>0.30000000000000004</v>
      </c>
      <c r="E25" s="97">
        <v>41223</v>
      </c>
      <c r="F25" s="84">
        <v>69300</v>
      </c>
      <c r="G25" s="85">
        <f t="shared" si="2"/>
        <v>41223</v>
      </c>
      <c r="H25" s="85">
        <f t="shared" si="3"/>
        <v>137409.99999999997</v>
      </c>
      <c r="I25" s="86">
        <f t="shared" si="4"/>
        <v>0</v>
      </c>
    </row>
    <row r="26" spans="1:9" x14ac:dyDescent="0.25">
      <c r="A26" s="61" t="s">
        <v>322</v>
      </c>
      <c r="B26" s="92" t="str">
        <f t="shared" si="0"/>
        <v>Big Foot UHS School District</v>
      </c>
      <c r="C26" s="64">
        <v>0.7</v>
      </c>
      <c r="D26" s="94">
        <f t="shared" si="1"/>
        <v>0.30000000000000004</v>
      </c>
      <c r="E26" s="95">
        <v>6138.8999999999978</v>
      </c>
      <c r="F26" s="79">
        <v>16800</v>
      </c>
      <c r="G26" s="80">
        <f t="shared" si="2"/>
        <v>6138.8999999999978</v>
      </c>
      <c r="H26" s="80">
        <f t="shared" si="3"/>
        <v>20462.999999999989</v>
      </c>
      <c r="I26" s="81">
        <f t="shared" si="4"/>
        <v>0</v>
      </c>
    </row>
    <row r="27" spans="1:9" x14ac:dyDescent="0.25">
      <c r="A27" s="66" t="s">
        <v>323</v>
      </c>
      <c r="B27" s="102" t="str">
        <f t="shared" si="0"/>
        <v>Birchwood School District</v>
      </c>
      <c r="C27" s="69">
        <v>0.8</v>
      </c>
      <c r="D27" s="96">
        <f t="shared" si="1"/>
        <v>0.19999999999999996</v>
      </c>
      <c r="E27" s="97">
        <v>0</v>
      </c>
      <c r="F27" s="84">
        <v>12800</v>
      </c>
      <c r="G27" s="85">
        <f t="shared" si="2"/>
        <v>0</v>
      </c>
      <c r="H27" s="85">
        <f t="shared" si="3"/>
        <v>0</v>
      </c>
      <c r="I27" s="86">
        <f t="shared" si="4"/>
        <v>0</v>
      </c>
    </row>
    <row r="28" spans="1:9" x14ac:dyDescent="0.25">
      <c r="A28" s="61" t="s">
        <v>324</v>
      </c>
      <c r="B28" s="92" t="str">
        <f t="shared" si="0"/>
        <v>Black Hawk School District</v>
      </c>
      <c r="C28" s="64">
        <v>0.7</v>
      </c>
      <c r="D28" s="94">
        <f t="shared" si="1"/>
        <v>0.30000000000000004</v>
      </c>
      <c r="E28" s="95">
        <v>11992.199999999997</v>
      </c>
      <c r="F28" s="79">
        <v>0</v>
      </c>
      <c r="G28" s="80">
        <f t="shared" si="2"/>
        <v>0</v>
      </c>
      <c r="H28" s="80">
        <f t="shared" si="3"/>
        <v>0</v>
      </c>
      <c r="I28" s="81">
        <f t="shared" si="4"/>
        <v>11992.199999999997</v>
      </c>
    </row>
    <row r="29" spans="1:9" x14ac:dyDescent="0.25">
      <c r="A29" s="66" t="s">
        <v>325</v>
      </c>
      <c r="B29" s="102" t="str">
        <f t="shared" si="0"/>
        <v>Black River Falls School District</v>
      </c>
      <c r="C29" s="69">
        <v>0.7</v>
      </c>
      <c r="D29" s="96">
        <f t="shared" si="1"/>
        <v>0.30000000000000004</v>
      </c>
      <c r="E29" s="97">
        <v>2727.2999999999956</v>
      </c>
      <c r="F29" s="84">
        <v>45500</v>
      </c>
      <c r="G29" s="85">
        <f t="shared" si="2"/>
        <v>2727.2999999999956</v>
      </c>
      <c r="H29" s="85">
        <f t="shared" si="3"/>
        <v>9090.9999999999836</v>
      </c>
      <c r="I29" s="86">
        <f t="shared" si="4"/>
        <v>0</v>
      </c>
    </row>
    <row r="30" spans="1:9" x14ac:dyDescent="0.25">
      <c r="A30" s="61" t="s">
        <v>326</v>
      </c>
      <c r="B30" s="92" t="str">
        <f t="shared" si="0"/>
        <v>Blair-Taylor School District</v>
      </c>
      <c r="C30" s="64">
        <v>0.7</v>
      </c>
      <c r="D30" s="94">
        <f t="shared" si="1"/>
        <v>0.30000000000000004</v>
      </c>
      <c r="E30" s="95">
        <v>6415.8999999999978</v>
      </c>
      <c r="F30" s="79">
        <v>22400</v>
      </c>
      <c r="G30" s="80">
        <f t="shared" si="2"/>
        <v>6415.8999999999978</v>
      </c>
      <c r="H30" s="80">
        <f t="shared" si="3"/>
        <v>21386.333333333321</v>
      </c>
      <c r="I30" s="81">
        <f t="shared" si="4"/>
        <v>0</v>
      </c>
    </row>
    <row r="31" spans="1:9" x14ac:dyDescent="0.25">
      <c r="A31" s="66" t="s">
        <v>327</v>
      </c>
      <c r="B31" s="102" t="str">
        <f t="shared" si="0"/>
        <v>Bloomer School District</v>
      </c>
      <c r="C31" s="69">
        <v>0.6</v>
      </c>
      <c r="D31" s="96">
        <f t="shared" si="1"/>
        <v>0.4</v>
      </c>
      <c r="E31" s="97">
        <v>760.39999999999418</v>
      </c>
      <c r="F31" s="84">
        <v>0</v>
      </c>
      <c r="G31" s="85">
        <f t="shared" si="2"/>
        <v>0</v>
      </c>
      <c r="H31" s="85">
        <f t="shared" si="3"/>
        <v>0</v>
      </c>
      <c r="I31" s="86">
        <f t="shared" si="4"/>
        <v>760.39999999999418</v>
      </c>
    </row>
    <row r="32" spans="1:9" x14ac:dyDescent="0.25">
      <c r="A32" s="61" t="s">
        <v>328</v>
      </c>
      <c r="B32" s="92" t="str">
        <f t="shared" si="0"/>
        <v>Bonduel School District</v>
      </c>
      <c r="C32" s="64">
        <v>0.6</v>
      </c>
      <c r="D32" s="94">
        <f t="shared" si="1"/>
        <v>0.4</v>
      </c>
      <c r="E32" s="95">
        <v>0</v>
      </c>
      <c r="F32" s="79">
        <v>0</v>
      </c>
      <c r="G32" s="80">
        <f t="shared" si="2"/>
        <v>0</v>
      </c>
      <c r="H32" s="80">
        <f t="shared" si="3"/>
        <v>0</v>
      </c>
      <c r="I32" s="81">
        <f t="shared" si="4"/>
        <v>0</v>
      </c>
    </row>
    <row r="33" spans="1:9" x14ac:dyDescent="0.25">
      <c r="A33" s="66" t="s">
        <v>329</v>
      </c>
      <c r="B33" s="102" t="str">
        <f t="shared" si="0"/>
        <v>Boscobel School District</v>
      </c>
      <c r="C33" s="69">
        <v>0.8</v>
      </c>
      <c r="D33" s="96">
        <f t="shared" si="1"/>
        <v>0.19999999999999996</v>
      </c>
      <c r="E33" s="97">
        <v>710</v>
      </c>
      <c r="F33" s="84">
        <v>8800</v>
      </c>
      <c r="G33" s="85">
        <f t="shared" si="2"/>
        <v>710</v>
      </c>
      <c r="H33" s="85">
        <f t="shared" si="3"/>
        <v>3550.0000000000009</v>
      </c>
      <c r="I33" s="86">
        <f t="shared" si="4"/>
        <v>0</v>
      </c>
    </row>
    <row r="34" spans="1:9" x14ac:dyDescent="0.25">
      <c r="A34" s="61" t="s">
        <v>330</v>
      </c>
      <c r="B34" s="92" t="str">
        <f t="shared" si="0"/>
        <v>Bowler School District</v>
      </c>
      <c r="C34" s="64">
        <v>0.7</v>
      </c>
      <c r="D34" s="94">
        <f t="shared" si="1"/>
        <v>0.30000000000000004</v>
      </c>
      <c r="E34" s="95">
        <v>0</v>
      </c>
      <c r="F34" s="79">
        <v>420</v>
      </c>
      <c r="G34" s="80">
        <f t="shared" si="2"/>
        <v>0</v>
      </c>
      <c r="H34" s="80">
        <f t="shared" si="3"/>
        <v>0</v>
      </c>
      <c r="I34" s="81">
        <f t="shared" si="4"/>
        <v>0</v>
      </c>
    </row>
    <row r="35" spans="1:9" x14ac:dyDescent="0.25">
      <c r="A35" s="66" t="s">
        <v>331</v>
      </c>
      <c r="B35" s="102" t="str">
        <f t="shared" si="0"/>
        <v>Boyceville Community School District</v>
      </c>
      <c r="C35" s="69">
        <v>0.7</v>
      </c>
      <c r="D35" s="96">
        <f t="shared" si="1"/>
        <v>0.30000000000000004</v>
      </c>
      <c r="E35" s="97">
        <v>16812</v>
      </c>
      <c r="F35" s="84">
        <v>3220</v>
      </c>
      <c r="G35" s="85">
        <f t="shared" si="2"/>
        <v>3220</v>
      </c>
      <c r="H35" s="85">
        <f t="shared" si="3"/>
        <v>10733.333333333332</v>
      </c>
      <c r="I35" s="86">
        <f t="shared" si="4"/>
        <v>13592</v>
      </c>
    </row>
    <row r="36" spans="1:9" x14ac:dyDescent="0.25">
      <c r="A36" s="61" t="s">
        <v>332</v>
      </c>
      <c r="B36" s="92" t="str">
        <f t="shared" si="0"/>
        <v>Brighton #1 School District</v>
      </c>
      <c r="C36" s="64">
        <v>0.6</v>
      </c>
      <c r="D36" s="94">
        <f t="shared" si="1"/>
        <v>0.4</v>
      </c>
      <c r="E36" s="95">
        <v>30000</v>
      </c>
      <c r="F36" s="79">
        <v>6600</v>
      </c>
      <c r="G36" s="80">
        <f t="shared" si="2"/>
        <v>6600</v>
      </c>
      <c r="H36" s="80">
        <f t="shared" si="3"/>
        <v>16500</v>
      </c>
      <c r="I36" s="81">
        <f t="shared" si="4"/>
        <v>23400</v>
      </c>
    </row>
    <row r="37" spans="1:9" x14ac:dyDescent="0.25">
      <c r="A37" s="66" t="s">
        <v>333</v>
      </c>
      <c r="B37" s="102" t="str">
        <f t="shared" si="0"/>
        <v>Brillion School District</v>
      </c>
      <c r="C37" s="69">
        <v>0.6</v>
      </c>
      <c r="D37" s="96">
        <f t="shared" si="1"/>
        <v>0.4</v>
      </c>
      <c r="E37" s="97">
        <v>3766</v>
      </c>
      <c r="F37" s="84">
        <v>57600</v>
      </c>
      <c r="G37" s="85">
        <f t="shared" si="2"/>
        <v>3766</v>
      </c>
      <c r="H37" s="85">
        <f t="shared" si="3"/>
        <v>9415</v>
      </c>
      <c r="I37" s="86">
        <f t="shared" si="4"/>
        <v>0</v>
      </c>
    </row>
    <row r="38" spans="1:9" x14ac:dyDescent="0.25">
      <c r="A38" s="61" t="s">
        <v>334</v>
      </c>
      <c r="B38" s="92" t="str">
        <f t="shared" si="0"/>
        <v>Brodhead School District</v>
      </c>
      <c r="C38" s="64">
        <v>0.7</v>
      </c>
      <c r="D38" s="94">
        <f t="shared" si="1"/>
        <v>0.30000000000000004</v>
      </c>
      <c r="E38" s="95">
        <v>422.69999999999709</v>
      </c>
      <c r="F38" s="79">
        <v>7000</v>
      </c>
      <c r="G38" s="80">
        <f t="shared" si="2"/>
        <v>422.69999999999709</v>
      </c>
      <c r="H38" s="80">
        <f t="shared" si="3"/>
        <v>1408.99999999999</v>
      </c>
      <c r="I38" s="81">
        <f t="shared" si="4"/>
        <v>0</v>
      </c>
    </row>
    <row r="39" spans="1:9" x14ac:dyDescent="0.25">
      <c r="A39" s="66" t="s">
        <v>335</v>
      </c>
      <c r="B39" s="102" t="str">
        <f t="shared" si="0"/>
        <v>Bruce School District</v>
      </c>
      <c r="C39" s="69">
        <v>0.85</v>
      </c>
      <c r="D39" s="96">
        <f t="shared" si="1"/>
        <v>0.15000000000000002</v>
      </c>
      <c r="E39" s="97">
        <v>250</v>
      </c>
      <c r="F39" s="84">
        <v>1190</v>
      </c>
      <c r="G39" s="85">
        <f t="shared" si="2"/>
        <v>250</v>
      </c>
      <c r="H39" s="85">
        <f t="shared" si="3"/>
        <v>1666.6666666666665</v>
      </c>
      <c r="I39" s="86">
        <f t="shared" si="4"/>
        <v>0</v>
      </c>
    </row>
    <row r="40" spans="1:9" x14ac:dyDescent="0.25">
      <c r="A40" s="61" t="s">
        <v>336</v>
      </c>
      <c r="B40" s="92" t="str">
        <f t="shared" si="0"/>
        <v>Butternut School District</v>
      </c>
      <c r="C40" s="64">
        <v>0.8</v>
      </c>
      <c r="D40" s="94">
        <f t="shared" si="1"/>
        <v>0.19999999999999996</v>
      </c>
      <c r="E40" s="95">
        <v>493.80000000000291</v>
      </c>
      <c r="F40" s="79">
        <v>8000</v>
      </c>
      <c r="G40" s="80">
        <f t="shared" si="2"/>
        <v>493.80000000000291</v>
      </c>
      <c r="H40" s="80">
        <f t="shared" si="3"/>
        <v>2469.000000000015</v>
      </c>
      <c r="I40" s="81">
        <f t="shared" si="4"/>
        <v>0</v>
      </c>
    </row>
    <row r="41" spans="1:9" x14ac:dyDescent="0.25">
      <c r="A41" s="66" t="s">
        <v>337</v>
      </c>
      <c r="B41" s="102" t="str">
        <f t="shared" si="0"/>
        <v>Cadott Community School District</v>
      </c>
      <c r="C41" s="69">
        <v>0.7</v>
      </c>
      <c r="D41" s="96">
        <f t="shared" si="1"/>
        <v>0.30000000000000004</v>
      </c>
      <c r="E41" s="97">
        <v>600</v>
      </c>
      <c r="F41" s="84">
        <v>0</v>
      </c>
      <c r="G41" s="85">
        <f t="shared" si="2"/>
        <v>0</v>
      </c>
      <c r="H41" s="85">
        <f t="shared" si="3"/>
        <v>0</v>
      </c>
      <c r="I41" s="86">
        <f t="shared" si="4"/>
        <v>600</v>
      </c>
    </row>
    <row r="42" spans="1:9" x14ac:dyDescent="0.25">
      <c r="A42" s="61" t="s">
        <v>338</v>
      </c>
      <c r="B42" s="92" t="str">
        <f t="shared" si="0"/>
        <v>Cambria-Friesland School District</v>
      </c>
      <c r="C42" s="64">
        <v>0.7</v>
      </c>
      <c r="D42" s="94">
        <f t="shared" si="1"/>
        <v>0.30000000000000004</v>
      </c>
      <c r="E42" s="95">
        <v>0</v>
      </c>
      <c r="F42" s="79">
        <v>10500</v>
      </c>
      <c r="G42" s="80">
        <f t="shared" si="2"/>
        <v>0</v>
      </c>
      <c r="H42" s="80">
        <f t="shared" si="3"/>
        <v>0</v>
      </c>
      <c r="I42" s="81">
        <f t="shared" si="4"/>
        <v>0</v>
      </c>
    </row>
    <row r="43" spans="1:9" x14ac:dyDescent="0.25">
      <c r="A43" s="66" t="s">
        <v>339</v>
      </c>
      <c r="B43" s="102" t="str">
        <f t="shared" si="0"/>
        <v>Cambridge School District</v>
      </c>
      <c r="C43" s="69">
        <v>0.6</v>
      </c>
      <c r="D43" s="96">
        <f t="shared" si="1"/>
        <v>0.4</v>
      </c>
      <c r="E43" s="97">
        <v>800</v>
      </c>
      <c r="F43" s="84">
        <v>60600</v>
      </c>
      <c r="G43" s="85">
        <f t="shared" si="2"/>
        <v>800</v>
      </c>
      <c r="H43" s="85">
        <f t="shared" si="3"/>
        <v>2000</v>
      </c>
      <c r="I43" s="86">
        <f t="shared" si="4"/>
        <v>0</v>
      </c>
    </row>
    <row r="44" spans="1:9" x14ac:dyDescent="0.25">
      <c r="A44" s="61" t="s">
        <v>340</v>
      </c>
      <c r="B44" s="92" t="str">
        <f t="shared" si="0"/>
        <v>Cameron School District</v>
      </c>
      <c r="C44" s="64">
        <v>0.6</v>
      </c>
      <c r="D44" s="94">
        <f t="shared" si="1"/>
        <v>0.4</v>
      </c>
      <c r="E44" s="95">
        <v>20940</v>
      </c>
      <c r="F44" s="79">
        <v>0</v>
      </c>
      <c r="G44" s="80">
        <f t="shared" si="2"/>
        <v>0</v>
      </c>
      <c r="H44" s="80">
        <f t="shared" si="3"/>
        <v>0</v>
      </c>
      <c r="I44" s="81">
        <f t="shared" si="4"/>
        <v>20940</v>
      </c>
    </row>
    <row r="45" spans="1:9" x14ac:dyDescent="0.25">
      <c r="A45" s="66" t="s">
        <v>341</v>
      </c>
      <c r="B45" s="102" t="str">
        <f t="shared" si="0"/>
        <v>Campbellsport School District</v>
      </c>
      <c r="C45" s="69">
        <v>0.6</v>
      </c>
      <c r="D45" s="96">
        <f t="shared" si="1"/>
        <v>0.4</v>
      </c>
      <c r="E45" s="97">
        <v>32016.799999999999</v>
      </c>
      <c r="F45" s="84">
        <v>15000</v>
      </c>
      <c r="G45" s="85">
        <f t="shared" si="2"/>
        <v>15000</v>
      </c>
      <c r="H45" s="85">
        <f t="shared" si="3"/>
        <v>37500</v>
      </c>
      <c r="I45" s="86">
        <f t="shared" si="4"/>
        <v>17016.8</v>
      </c>
    </row>
    <row r="46" spans="1:9" x14ac:dyDescent="0.25">
      <c r="A46" s="61" t="s">
        <v>342</v>
      </c>
      <c r="B46" s="92" t="str">
        <f t="shared" si="0"/>
        <v>Cashton School District</v>
      </c>
      <c r="C46" s="64">
        <v>0.7</v>
      </c>
      <c r="D46" s="94">
        <f t="shared" si="1"/>
        <v>0.30000000000000004</v>
      </c>
      <c r="E46" s="95">
        <v>2038.1999999999971</v>
      </c>
      <c r="F46" s="79">
        <v>350</v>
      </c>
      <c r="G46" s="80">
        <f t="shared" si="2"/>
        <v>350</v>
      </c>
      <c r="H46" s="80">
        <f t="shared" si="3"/>
        <v>1166.6666666666665</v>
      </c>
      <c r="I46" s="81">
        <f t="shared" si="4"/>
        <v>1688.1999999999971</v>
      </c>
    </row>
    <row r="47" spans="1:9" x14ac:dyDescent="0.25">
      <c r="A47" s="66" t="s">
        <v>343</v>
      </c>
      <c r="B47" s="102" t="str">
        <f t="shared" si="0"/>
        <v>Cassville School District</v>
      </c>
      <c r="C47" s="69">
        <v>0.7</v>
      </c>
      <c r="D47" s="96">
        <f t="shared" si="1"/>
        <v>0.30000000000000004</v>
      </c>
      <c r="E47" s="97">
        <v>9.9999999998544808E-2</v>
      </c>
      <c r="F47" s="84">
        <v>840</v>
      </c>
      <c r="G47" s="85">
        <f t="shared" si="2"/>
        <v>9.9999999998544808E-2</v>
      </c>
      <c r="H47" s="85">
        <f t="shared" si="3"/>
        <v>0.33333333332848264</v>
      </c>
      <c r="I47" s="86">
        <f t="shared" si="4"/>
        <v>0</v>
      </c>
    </row>
    <row r="48" spans="1:9" x14ac:dyDescent="0.25">
      <c r="A48" s="61" t="s">
        <v>344</v>
      </c>
      <c r="B48" s="92" t="str">
        <f t="shared" si="0"/>
        <v>Central/Westosha UHS School District</v>
      </c>
      <c r="C48" s="64">
        <v>0.6</v>
      </c>
      <c r="D48" s="94">
        <f t="shared" si="1"/>
        <v>0.4</v>
      </c>
      <c r="E48" s="95">
        <v>0</v>
      </c>
      <c r="F48" s="79">
        <v>3000</v>
      </c>
      <c r="G48" s="80">
        <f t="shared" si="2"/>
        <v>0</v>
      </c>
      <c r="H48" s="80">
        <f t="shared" si="3"/>
        <v>0</v>
      </c>
      <c r="I48" s="81">
        <f t="shared" si="4"/>
        <v>0</v>
      </c>
    </row>
    <row r="49" spans="1:9" x14ac:dyDescent="0.25">
      <c r="A49" s="66" t="s">
        <v>345</v>
      </c>
      <c r="B49" s="102" t="str">
        <f t="shared" si="0"/>
        <v>Chequamegon School District</v>
      </c>
      <c r="C49" s="69">
        <v>0.8</v>
      </c>
      <c r="D49" s="96">
        <f t="shared" si="1"/>
        <v>0.19999999999999996</v>
      </c>
      <c r="E49" s="97">
        <v>3840.0000000000036</v>
      </c>
      <c r="F49" s="84">
        <v>2400</v>
      </c>
      <c r="G49" s="85">
        <f t="shared" si="2"/>
        <v>2400</v>
      </c>
      <c r="H49" s="85">
        <f t="shared" si="3"/>
        <v>12000.000000000002</v>
      </c>
      <c r="I49" s="86">
        <f t="shared" si="4"/>
        <v>1440.0000000000036</v>
      </c>
    </row>
    <row r="50" spans="1:9" x14ac:dyDescent="0.25">
      <c r="A50" s="61" t="s">
        <v>346</v>
      </c>
      <c r="B50" s="92" t="str">
        <f t="shared" si="0"/>
        <v>Chetek-Weyerhaeuser School District</v>
      </c>
      <c r="C50" s="64">
        <v>0.7</v>
      </c>
      <c r="D50" s="94">
        <f t="shared" si="1"/>
        <v>0.30000000000000004</v>
      </c>
      <c r="E50" s="95">
        <v>0</v>
      </c>
      <c r="F50" s="79">
        <v>6300</v>
      </c>
      <c r="G50" s="80">
        <f t="shared" si="2"/>
        <v>0</v>
      </c>
      <c r="H50" s="80">
        <f t="shared" si="3"/>
        <v>0</v>
      </c>
      <c r="I50" s="81">
        <f t="shared" si="4"/>
        <v>0</v>
      </c>
    </row>
    <row r="51" spans="1:9" x14ac:dyDescent="0.25">
      <c r="A51" s="66" t="s">
        <v>347</v>
      </c>
      <c r="B51" s="102" t="str">
        <f t="shared" si="0"/>
        <v>Chilton School District</v>
      </c>
      <c r="C51" s="69">
        <v>0.6</v>
      </c>
      <c r="D51" s="96">
        <f t="shared" si="1"/>
        <v>0.4</v>
      </c>
      <c r="E51" s="97">
        <v>16507.199999999997</v>
      </c>
      <c r="F51" s="84">
        <v>24600</v>
      </c>
      <c r="G51" s="85">
        <f t="shared" si="2"/>
        <v>16507.199999999997</v>
      </c>
      <c r="H51" s="85">
        <f t="shared" si="3"/>
        <v>41267.999999999993</v>
      </c>
      <c r="I51" s="86">
        <f t="shared" si="4"/>
        <v>0</v>
      </c>
    </row>
    <row r="52" spans="1:9" x14ac:dyDescent="0.25">
      <c r="A52" s="61" t="s">
        <v>348</v>
      </c>
      <c r="B52" s="92" t="str">
        <f t="shared" si="0"/>
        <v>Clayton School District</v>
      </c>
      <c r="C52" s="64">
        <v>0.8</v>
      </c>
      <c r="D52" s="94">
        <f t="shared" si="1"/>
        <v>0.19999999999999996</v>
      </c>
      <c r="E52" s="95">
        <v>22142.699999999997</v>
      </c>
      <c r="F52" s="79">
        <v>2480</v>
      </c>
      <c r="G52" s="80">
        <f t="shared" si="2"/>
        <v>2480</v>
      </c>
      <c r="H52" s="80">
        <f t="shared" si="3"/>
        <v>12400.000000000004</v>
      </c>
      <c r="I52" s="81">
        <f t="shared" si="4"/>
        <v>19662.699999999997</v>
      </c>
    </row>
    <row r="53" spans="1:9" x14ac:dyDescent="0.25">
      <c r="A53" s="66" t="s">
        <v>349</v>
      </c>
      <c r="B53" s="102" t="str">
        <f t="shared" si="0"/>
        <v>Clear Lake School District</v>
      </c>
      <c r="C53" s="69">
        <v>0.7</v>
      </c>
      <c r="D53" s="96">
        <f t="shared" si="1"/>
        <v>0.30000000000000004</v>
      </c>
      <c r="E53" s="97">
        <v>14600</v>
      </c>
      <c r="F53" s="84">
        <v>23800</v>
      </c>
      <c r="G53" s="85">
        <f t="shared" si="2"/>
        <v>14600</v>
      </c>
      <c r="H53" s="85">
        <f t="shared" si="3"/>
        <v>48666.666666666657</v>
      </c>
      <c r="I53" s="86">
        <f t="shared" si="4"/>
        <v>0</v>
      </c>
    </row>
    <row r="54" spans="1:9" x14ac:dyDescent="0.25">
      <c r="A54" s="61" t="s">
        <v>350</v>
      </c>
      <c r="B54" s="92" t="str">
        <f t="shared" si="0"/>
        <v>Clinton Community School District</v>
      </c>
      <c r="C54" s="64">
        <v>0.6</v>
      </c>
      <c r="D54" s="94">
        <f t="shared" si="1"/>
        <v>0.4</v>
      </c>
      <c r="E54" s="95">
        <v>42320</v>
      </c>
      <c r="F54" s="79">
        <v>91800</v>
      </c>
      <c r="G54" s="80">
        <f t="shared" si="2"/>
        <v>42320</v>
      </c>
      <c r="H54" s="80">
        <f t="shared" si="3"/>
        <v>105800</v>
      </c>
      <c r="I54" s="81">
        <f t="shared" si="4"/>
        <v>0</v>
      </c>
    </row>
    <row r="55" spans="1:9" x14ac:dyDescent="0.25">
      <c r="A55" s="66" t="s">
        <v>351</v>
      </c>
      <c r="B55" s="102" t="str">
        <f t="shared" si="0"/>
        <v>Clintonville School District</v>
      </c>
      <c r="C55" s="69">
        <v>0.8</v>
      </c>
      <c r="D55" s="96">
        <f t="shared" si="1"/>
        <v>0.19999999999999996</v>
      </c>
      <c r="E55" s="97">
        <v>38207.5</v>
      </c>
      <c r="F55" s="84">
        <v>54400</v>
      </c>
      <c r="G55" s="85">
        <f t="shared" si="2"/>
        <v>38207.5</v>
      </c>
      <c r="H55" s="85">
        <f t="shared" si="3"/>
        <v>191037.50000000003</v>
      </c>
      <c r="I55" s="86">
        <f t="shared" si="4"/>
        <v>0</v>
      </c>
    </row>
    <row r="56" spans="1:9" x14ac:dyDescent="0.25">
      <c r="A56" s="61" t="s">
        <v>352</v>
      </c>
      <c r="B56" s="92" t="str">
        <f t="shared" si="0"/>
        <v>Cochrane-Fountain City School District</v>
      </c>
      <c r="C56" s="64">
        <v>0.6</v>
      </c>
      <c r="D56" s="94">
        <f t="shared" si="1"/>
        <v>0.4</v>
      </c>
      <c r="E56" s="95">
        <v>23500</v>
      </c>
      <c r="F56" s="79">
        <v>1920</v>
      </c>
      <c r="G56" s="80">
        <f t="shared" si="2"/>
        <v>1920</v>
      </c>
      <c r="H56" s="80">
        <f t="shared" si="3"/>
        <v>4800</v>
      </c>
      <c r="I56" s="81">
        <f t="shared" si="4"/>
        <v>21580</v>
      </c>
    </row>
    <row r="57" spans="1:9" x14ac:dyDescent="0.25">
      <c r="A57" s="66" t="s">
        <v>353</v>
      </c>
      <c r="B57" s="102" t="str">
        <f t="shared" si="0"/>
        <v>Colby School District</v>
      </c>
      <c r="C57" s="69">
        <v>0.8</v>
      </c>
      <c r="D57" s="96">
        <f t="shared" si="1"/>
        <v>0.19999999999999996</v>
      </c>
      <c r="E57" s="97">
        <v>400</v>
      </c>
      <c r="F57" s="84">
        <v>17600</v>
      </c>
      <c r="G57" s="85">
        <f t="shared" si="2"/>
        <v>400</v>
      </c>
      <c r="H57" s="85">
        <f t="shared" si="3"/>
        <v>2000.0000000000005</v>
      </c>
      <c r="I57" s="86">
        <f t="shared" si="4"/>
        <v>0</v>
      </c>
    </row>
    <row r="58" spans="1:9" x14ac:dyDescent="0.25">
      <c r="A58" s="61" t="s">
        <v>354</v>
      </c>
      <c r="B58" s="92" t="str">
        <f t="shared" si="0"/>
        <v>Coleman School District</v>
      </c>
      <c r="C58" s="64">
        <v>0.6</v>
      </c>
      <c r="D58" s="94">
        <f t="shared" si="1"/>
        <v>0.4</v>
      </c>
      <c r="E58" s="95">
        <v>2460</v>
      </c>
      <c r="F58" s="79">
        <v>24000</v>
      </c>
      <c r="G58" s="80">
        <f t="shared" si="2"/>
        <v>2460</v>
      </c>
      <c r="H58" s="80">
        <f t="shared" si="3"/>
        <v>6150</v>
      </c>
      <c r="I58" s="81">
        <f t="shared" si="4"/>
        <v>0</v>
      </c>
    </row>
    <row r="59" spans="1:9" x14ac:dyDescent="0.25">
      <c r="A59" s="66" t="s">
        <v>355</v>
      </c>
      <c r="B59" s="102" t="str">
        <f t="shared" si="0"/>
        <v>Colfax School District</v>
      </c>
      <c r="C59" s="69">
        <v>0.7</v>
      </c>
      <c r="D59" s="96">
        <f t="shared" si="1"/>
        <v>0.30000000000000004</v>
      </c>
      <c r="E59" s="97">
        <v>440.29999999999563</v>
      </c>
      <c r="F59" s="84">
        <v>4200</v>
      </c>
      <c r="G59" s="85">
        <f t="shared" si="2"/>
        <v>440.29999999999563</v>
      </c>
      <c r="H59" s="85">
        <f t="shared" si="3"/>
        <v>1467.666666666652</v>
      </c>
      <c r="I59" s="86">
        <f t="shared" si="4"/>
        <v>0</v>
      </c>
    </row>
    <row r="60" spans="1:9" x14ac:dyDescent="0.25">
      <c r="A60" s="61" t="s">
        <v>356</v>
      </c>
      <c r="B60" s="92" t="str">
        <f t="shared" si="0"/>
        <v>Columbus School District</v>
      </c>
      <c r="C60" s="64">
        <v>0.6</v>
      </c>
      <c r="D60" s="94">
        <f t="shared" si="1"/>
        <v>0.4</v>
      </c>
      <c r="E60" s="95">
        <v>7577</v>
      </c>
      <c r="F60" s="79">
        <v>64200</v>
      </c>
      <c r="G60" s="80">
        <f t="shared" si="2"/>
        <v>7577</v>
      </c>
      <c r="H60" s="80">
        <f t="shared" si="3"/>
        <v>18942.5</v>
      </c>
      <c r="I60" s="81">
        <f t="shared" si="4"/>
        <v>0</v>
      </c>
    </row>
    <row r="61" spans="1:9" x14ac:dyDescent="0.25">
      <c r="A61" s="66" t="s">
        <v>357</v>
      </c>
      <c r="B61" s="102" t="str">
        <f t="shared" si="0"/>
        <v>Cornell School District</v>
      </c>
      <c r="C61" s="69">
        <v>0.8</v>
      </c>
      <c r="D61" s="96">
        <f t="shared" si="1"/>
        <v>0.19999999999999996</v>
      </c>
      <c r="E61" s="97">
        <v>0</v>
      </c>
      <c r="F61" s="84">
        <v>0</v>
      </c>
      <c r="G61" s="85">
        <f t="shared" si="2"/>
        <v>0</v>
      </c>
      <c r="H61" s="85">
        <f t="shared" si="3"/>
        <v>0</v>
      </c>
      <c r="I61" s="86">
        <f t="shared" si="4"/>
        <v>0</v>
      </c>
    </row>
    <row r="62" spans="1:9" x14ac:dyDescent="0.25">
      <c r="A62" s="61" t="s">
        <v>358</v>
      </c>
      <c r="B62" s="92" t="str">
        <f t="shared" si="0"/>
        <v>Crandon School District</v>
      </c>
      <c r="C62" s="64">
        <v>0.8</v>
      </c>
      <c r="D62" s="94">
        <f t="shared" si="1"/>
        <v>0.19999999999999996</v>
      </c>
      <c r="E62" s="95">
        <v>36720</v>
      </c>
      <c r="F62" s="79">
        <v>20800</v>
      </c>
      <c r="G62" s="80">
        <f t="shared" si="2"/>
        <v>20800</v>
      </c>
      <c r="H62" s="80">
        <f t="shared" si="3"/>
        <v>104000.00000000003</v>
      </c>
      <c r="I62" s="81">
        <f t="shared" si="4"/>
        <v>15920</v>
      </c>
    </row>
    <row r="63" spans="1:9" x14ac:dyDescent="0.25">
      <c r="A63" s="66" t="s">
        <v>359</v>
      </c>
      <c r="B63" s="102" t="str">
        <f t="shared" si="0"/>
        <v>Crivitz School District</v>
      </c>
      <c r="C63" s="69">
        <v>0.7</v>
      </c>
      <c r="D63" s="96">
        <f t="shared" si="1"/>
        <v>0.30000000000000004</v>
      </c>
      <c r="E63" s="97">
        <v>31320</v>
      </c>
      <c r="F63" s="84">
        <v>25200</v>
      </c>
      <c r="G63" s="85">
        <f t="shared" si="2"/>
        <v>25200</v>
      </c>
      <c r="H63" s="85">
        <f t="shared" si="3"/>
        <v>83999.999999999985</v>
      </c>
      <c r="I63" s="86">
        <f t="shared" si="4"/>
        <v>6120</v>
      </c>
    </row>
    <row r="64" spans="1:9" x14ac:dyDescent="0.25">
      <c r="A64" s="61" t="s">
        <v>360</v>
      </c>
      <c r="B64" s="92" t="str">
        <f t="shared" si="0"/>
        <v>Cuba City School District</v>
      </c>
      <c r="C64" s="64">
        <v>0.5</v>
      </c>
      <c r="D64" s="94">
        <f t="shared" si="1"/>
        <v>0.5</v>
      </c>
      <c r="E64" s="95">
        <v>18712.400000000001</v>
      </c>
      <c r="F64" s="79">
        <v>0</v>
      </c>
      <c r="G64" s="80">
        <f t="shared" si="2"/>
        <v>0</v>
      </c>
      <c r="H64" s="80">
        <f t="shared" si="3"/>
        <v>0</v>
      </c>
      <c r="I64" s="81">
        <f t="shared" si="4"/>
        <v>18712.400000000001</v>
      </c>
    </row>
    <row r="65" spans="1:9" x14ac:dyDescent="0.25">
      <c r="A65" s="66" t="s">
        <v>361</v>
      </c>
      <c r="B65" s="102" t="str">
        <f t="shared" si="0"/>
        <v>Cumberland School District</v>
      </c>
      <c r="C65" s="69">
        <v>0.7</v>
      </c>
      <c r="D65" s="96">
        <f t="shared" si="1"/>
        <v>0.30000000000000004</v>
      </c>
      <c r="E65" s="97">
        <v>38160</v>
      </c>
      <c r="F65" s="84">
        <v>4900</v>
      </c>
      <c r="G65" s="85">
        <f t="shared" si="2"/>
        <v>4900</v>
      </c>
      <c r="H65" s="85">
        <f t="shared" si="3"/>
        <v>16333.33333333333</v>
      </c>
      <c r="I65" s="86">
        <f t="shared" si="4"/>
        <v>33260</v>
      </c>
    </row>
    <row r="66" spans="1:9" x14ac:dyDescent="0.25">
      <c r="A66" s="61" t="s">
        <v>362</v>
      </c>
      <c r="B66" s="92" t="str">
        <f t="shared" si="0"/>
        <v>Darlington Community School District</v>
      </c>
      <c r="C66" s="64">
        <v>0.7</v>
      </c>
      <c r="D66" s="94">
        <f t="shared" si="1"/>
        <v>0.30000000000000004</v>
      </c>
      <c r="E66" s="95">
        <v>120</v>
      </c>
      <c r="F66" s="79">
        <v>16800</v>
      </c>
      <c r="G66" s="80">
        <f t="shared" si="2"/>
        <v>120</v>
      </c>
      <c r="H66" s="80">
        <f t="shared" si="3"/>
        <v>399.99999999999994</v>
      </c>
      <c r="I66" s="81">
        <f t="shared" si="4"/>
        <v>0</v>
      </c>
    </row>
    <row r="67" spans="1:9" x14ac:dyDescent="0.25">
      <c r="A67" s="66" t="s">
        <v>363</v>
      </c>
      <c r="B67" s="102" t="str">
        <f t="shared" ref="B67:B130" si="5">A67&amp;" School District"</f>
        <v>Denmark School District</v>
      </c>
      <c r="C67" s="69">
        <v>0.5</v>
      </c>
      <c r="D67" s="96">
        <f t="shared" ref="D67:D130" si="6">1-C67</f>
        <v>0.5</v>
      </c>
      <c r="E67" s="97">
        <v>34220.5</v>
      </c>
      <c r="F67" s="84">
        <v>42000</v>
      </c>
      <c r="G67" s="85">
        <f t="shared" ref="G67:G130" si="7">MIN(E67,F67)</f>
        <v>34220.5</v>
      </c>
      <c r="H67" s="85">
        <f t="shared" ref="H67:H130" si="8">G67/D67</f>
        <v>68441</v>
      </c>
      <c r="I67" s="86">
        <f t="shared" ref="I67:I130" si="9">E67-G67</f>
        <v>0</v>
      </c>
    </row>
    <row r="68" spans="1:9" x14ac:dyDescent="0.25">
      <c r="A68" s="61" t="s">
        <v>364</v>
      </c>
      <c r="B68" s="92" t="str">
        <f t="shared" si="5"/>
        <v>Desoto Area School District</v>
      </c>
      <c r="C68" s="64">
        <v>0.7</v>
      </c>
      <c r="D68" s="94">
        <f t="shared" si="6"/>
        <v>0.30000000000000004</v>
      </c>
      <c r="E68" s="95">
        <v>30000</v>
      </c>
      <c r="F68" s="79">
        <v>48300</v>
      </c>
      <c r="G68" s="80">
        <f t="shared" si="7"/>
        <v>30000</v>
      </c>
      <c r="H68" s="80">
        <f t="shared" si="8"/>
        <v>99999.999999999985</v>
      </c>
      <c r="I68" s="81">
        <f t="shared" si="9"/>
        <v>0</v>
      </c>
    </row>
    <row r="69" spans="1:9" x14ac:dyDescent="0.25">
      <c r="A69" s="66" t="s">
        <v>365</v>
      </c>
      <c r="B69" s="102" t="str">
        <f t="shared" si="5"/>
        <v>Dodgeland School District</v>
      </c>
      <c r="C69" s="69">
        <v>0.7</v>
      </c>
      <c r="D69" s="96">
        <f t="shared" si="6"/>
        <v>0.30000000000000004</v>
      </c>
      <c r="E69" s="97">
        <v>5463</v>
      </c>
      <c r="F69" s="84">
        <v>4200</v>
      </c>
      <c r="G69" s="85">
        <f t="shared" si="7"/>
        <v>4200</v>
      </c>
      <c r="H69" s="85">
        <f t="shared" si="8"/>
        <v>13999.999999999998</v>
      </c>
      <c r="I69" s="86">
        <f t="shared" si="9"/>
        <v>1263</v>
      </c>
    </row>
    <row r="70" spans="1:9" x14ac:dyDescent="0.25">
      <c r="A70" s="61" t="s">
        <v>366</v>
      </c>
      <c r="B70" s="92" t="str">
        <f t="shared" si="5"/>
        <v>Dodgeville School District</v>
      </c>
      <c r="C70" s="64">
        <v>0.7</v>
      </c>
      <c r="D70" s="94">
        <f t="shared" si="6"/>
        <v>0.30000000000000004</v>
      </c>
      <c r="E70" s="95">
        <v>1160</v>
      </c>
      <c r="F70" s="79">
        <v>25900</v>
      </c>
      <c r="G70" s="80">
        <f t="shared" si="7"/>
        <v>1160</v>
      </c>
      <c r="H70" s="80">
        <f t="shared" si="8"/>
        <v>3866.6666666666661</v>
      </c>
      <c r="I70" s="81">
        <f t="shared" si="9"/>
        <v>0</v>
      </c>
    </row>
    <row r="71" spans="1:9" x14ac:dyDescent="0.25">
      <c r="A71" s="66" t="s">
        <v>367</v>
      </c>
      <c r="B71" s="102" t="str">
        <f t="shared" si="5"/>
        <v>Dover #1 School District</v>
      </c>
      <c r="C71" s="69">
        <v>0.7</v>
      </c>
      <c r="D71" s="96">
        <f t="shared" si="6"/>
        <v>0.30000000000000004</v>
      </c>
      <c r="E71" s="97">
        <v>11159</v>
      </c>
      <c r="F71" s="84">
        <v>10500</v>
      </c>
      <c r="G71" s="85">
        <f t="shared" si="7"/>
        <v>10500</v>
      </c>
      <c r="H71" s="85">
        <f t="shared" si="8"/>
        <v>34999.999999999993</v>
      </c>
      <c r="I71" s="86">
        <f t="shared" si="9"/>
        <v>659</v>
      </c>
    </row>
    <row r="72" spans="1:9" x14ac:dyDescent="0.25">
      <c r="A72" s="61" t="s">
        <v>368</v>
      </c>
      <c r="B72" s="92" t="str">
        <f t="shared" si="5"/>
        <v>Drummond School District</v>
      </c>
      <c r="C72" s="64">
        <v>0.8</v>
      </c>
      <c r="D72" s="94">
        <f t="shared" si="6"/>
        <v>0.19999999999999996</v>
      </c>
      <c r="E72" s="95">
        <v>0</v>
      </c>
      <c r="F72" s="79">
        <v>5600</v>
      </c>
      <c r="G72" s="80">
        <f t="shared" si="7"/>
        <v>0</v>
      </c>
      <c r="H72" s="80">
        <f t="shared" si="8"/>
        <v>0</v>
      </c>
      <c r="I72" s="81">
        <f t="shared" si="9"/>
        <v>0</v>
      </c>
    </row>
    <row r="73" spans="1:9" x14ac:dyDescent="0.25">
      <c r="A73" s="66" t="s">
        <v>369</v>
      </c>
      <c r="B73" s="102" t="str">
        <f t="shared" si="5"/>
        <v>Durand School District</v>
      </c>
      <c r="C73" s="69">
        <v>0.6</v>
      </c>
      <c r="D73" s="96">
        <f t="shared" si="6"/>
        <v>0.4</v>
      </c>
      <c r="E73" s="97">
        <v>80</v>
      </c>
      <c r="F73" s="84">
        <v>38400</v>
      </c>
      <c r="G73" s="85">
        <f t="shared" si="7"/>
        <v>80</v>
      </c>
      <c r="H73" s="85">
        <f t="shared" si="8"/>
        <v>200</v>
      </c>
      <c r="I73" s="86">
        <f t="shared" si="9"/>
        <v>0</v>
      </c>
    </row>
    <row r="74" spans="1:9" x14ac:dyDescent="0.25">
      <c r="A74" s="61" t="s">
        <v>370</v>
      </c>
      <c r="B74" s="92" t="str">
        <f t="shared" si="5"/>
        <v>Edgar School District</v>
      </c>
      <c r="C74" s="64">
        <v>0.6</v>
      </c>
      <c r="D74" s="94">
        <f t="shared" si="6"/>
        <v>0.4</v>
      </c>
      <c r="E74" s="95">
        <v>14012.4</v>
      </c>
      <c r="F74" s="79">
        <v>9600</v>
      </c>
      <c r="G74" s="80">
        <f t="shared" si="7"/>
        <v>9600</v>
      </c>
      <c r="H74" s="80">
        <f t="shared" si="8"/>
        <v>24000</v>
      </c>
      <c r="I74" s="81">
        <f t="shared" si="9"/>
        <v>4412.3999999999996</v>
      </c>
    </row>
    <row r="75" spans="1:9" x14ac:dyDescent="0.25">
      <c r="A75" s="66" t="s">
        <v>371</v>
      </c>
      <c r="B75" s="102" t="str">
        <f t="shared" si="5"/>
        <v>Elcho School District</v>
      </c>
      <c r="C75" s="69">
        <v>0.7</v>
      </c>
      <c r="D75" s="96">
        <f t="shared" si="6"/>
        <v>0.30000000000000004</v>
      </c>
      <c r="E75" s="97">
        <v>0</v>
      </c>
      <c r="F75" s="84">
        <v>280</v>
      </c>
      <c r="G75" s="85">
        <f t="shared" si="7"/>
        <v>0</v>
      </c>
      <c r="H75" s="85">
        <f t="shared" si="8"/>
        <v>0</v>
      </c>
      <c r="I75" s="86">
        <f t="shared" si="9"/>
        <v>0</v>
      </c>
    </row>
    <row r="76" spans="1:9" x14ac:dyDescent="0.25">
      <c r="A76" s="61" t="s">
        <v>372</v>
      </c>
      <c r="B76" s="92" t="str">
        <f t="shared" si="5"/>
        <v>Eleva-Strum School District</v>
      </c>
      <c r="C76" s="64">
        <v>0.6</v>
      </c>
      <c r="D76" s="94">
        <f t="shared" si="6"/>
        <v>0.4</v>
      </c>
      <c r="E76" s="95">
        <v>0</v>
      </c>
      <c r="F76" s="79">
        <v>0</v>
      </c>
      <c r="G76" s="80">
        <f t="shared" si="7"/>
        <v>0</v>
      </c>
      <c r="H76" s="80">
        <f t="shared" si="8"/>
        <v>0</v>
      </c>
      <c r="I76" s="81">
        <f t="shared" si="9"/>
        <v>0</v>
      </c>
    </row>
    <row r="77" spans="1:9" x14ac:dyDescent="0.25">
      <c r="A77" s="66" t="s">
        <v>373</v>
      </c>
      <c r="B77" s="102" t="str">
        <f t="shared" si="5"/>
        <v>Elk Mound Area School District</v>
      </c>
      <c r="C77" s="69">
        <v>0.6</v>
      </c>
      <c r="D77" s="96">
        <f t="shared" si="6"/>
        <v>0.4</v>
      </c>
      <c r="E77" s="97">
        <v>1000</v>
      </c>
      <c r="F77" s="84">
        <v>4200</v>
      </c>
      <c r="G77" s="85">
        <f t="shared" si="7"/>
        <v>1000</v>
      </c>
      <c r="H77" s="85">
        <f t="shared" si="8"/>
        <v>2500</v>
      </c>
      <c r="I77" s="86">
        <f t="shared" si="9"/>
        <v>0</v>
      </c>
    </row>
    <row r="78" spans="1:9" x14ac:dyDescent="0.25">
      <c r="A78" s="61" t="s">
        <v>374</v>
      </c>
      <c r="B78" s="92" t="str">
        <f t="shared" si="5"/>
        <v>Elkhart Lake-Glenbeulah School District</v>
      </c>
      <c r="C78" s="64">
        <v>0.6</v>
      </c>
      <c r="D78" s="94">
        <f t="shared" si="6"/>
        <v>0.4</v>
      </c>
      <c r="E78" s="95">
        <v>0</v>
      </c>
      <c r="F78" s="79">
        <v>13200</v>
      </c>
      <c r="G78" s="80">
        <f t="shared" si="7"/>
        <v>0</v>
      </c>
      <c r="H78" s="80">
        <f t="shared" si="8"/>
        <v>0</v>
      </c>
      <c r="I78" s="81">
        <f t="shared" si="9"/>
        <v>0</v>
      </c>
    </row>
    <row r="79" spans="1:9" x14ac:dyDescent="0.25">
      <c r="A79" s="66" t="s">
        <v>375</v>
      </c>
      <c r="B79" s="102" t="str">
        <f t="shared" si="5"/>
        <v>Ellsworth Community School District</v>
      </c>
      <c r="C79" s="69">
        <v>0.6</v>
      </c>
      <c r="D79" s="96">
        <f t="shared" si="6"/>
        <v>0.4</v>
      </c>
      <c r="E79" s="97">
        <v>49701.599999999999</v>
      </c>
      <c r="F79" s="84">
        <v>99000</v>
      </c>
      <c r="G79" s="85">
        <f t="shared" si="7"/>
        <v>49701.599999999999</v>
      </c>
      <c r="H79" s="85">
        <f t="shared" si="8"/>
        <v>124253.99999999999</v>
      </c>
      <c r="I79" s="86">
        <f t="shared" si="9"/>
        <v>0</v>
      </c>
    </row>
    <row r="80" spans="1:9" x14ac:dyDescent="0.25">
      <c r="A80" s="61" t="s">
        <v>376</v>
      </c>
      <c r="B80" s="92" t="str">
        <f t="shared" si="5"/>
        <v>Elmwood School District</v>
      </c>
      <c r="C80" s="64">
        <v>0.6</v>
      </c>
      <c r="D80" s="94">
        <f t="shared" si="6"/>
        <v>0.4</v>
      </c>
      <c r="E80" s="95">
        <v>7256.3999999999978</v>
      </c>
      <c r="F80" s="79">
        <v>0</v>
      </c>
      <c r="G80" s="80">
        <f t="shared" si="7"/>
        <v>0</v>
      </c>
      <c r="H80" s="80">
        <f t="shared" si="8"/>
        <v>0</v>
      </c>
      <c r="I80" s="81">
        <f t="shared" si="9"/>
        <v>7256.3999999999978</v>
      </c>
    </row>
    <row r="81" spans="1:9" x14ac:dyDescent="0.25">
      <c r="A81" s="66" t="s">
        <v>377</v>
      </c>
      <c r="B81" s="102" t="str">
        <f t="shared" si="5"/>
        <v>Erin School District</v>
      </c>
      <c r="C81" s="69">
        <v>0.5</v>
      </c>
      <c r="D81" s="96">
        <f t="shared" si="6"/>
        <v>0.5</v>
      </c>
      <c r="E81" s="97">
        <v>0</v>
      </c>
      <c r="F81" s="84">
        <v>8000</v>
      </c>
      <c r="G81" s="85">
        <f t="shared" si="7"/>
        <v>0</v>
      </c>
      <c r="H81" s="85">
        <f t="shared" si="8"/>
        <v>0</v>
      </c>
      <c r="I81" s="86">
        <f t="shared" si="9"/>
        <v>0</v>
      </c>
    </row>
    <row r="82" spans="1:9" x14ac:dyDescent="0.25">
      <c r="A82" s="61" t="s">
        <v>378</v>
      </c>
      <c r="B82" s="92" t="str">
        <f t="shared" si="5"/>
        <v>Fall Creek School District</v>
      </c>
      <c r="C82" s="64">
        <v>0.6</v>
      </c>
      <c r="D82" s="94">
        <f t="shared" si="6"/>
        <v>0.4</v>
      </c>
      <c r="E82" s="95">
        <v>240</v>
      </c>
      <c r="F82" s="79">
        <v>26400</v>
      </c>
      <c r="G82" s="80">
        <f t="shared" si="7"/>
        <v>240</v>
      </c>
      <c r="H82" s="80">
        <f t="shared" si="8"/>
        <v>600</v>
      </c>
      <c r="I82" s="81">
        <f t="shared" si="9"/>
        <v>0</v>
      </c>
    </row>
    <row r="83" spans="1:9" x14ac:dyDescent="0.25">
      <c r="A83" s="66" t="s">
        <v>379</v>
      </c>
      <c r="B83" s="102" t="str">
        <f t="shared" si="5"/>
        <v>Fall River School District</v>
      </c>
      <c r="C83" s="69">
        <v>0.6</v>
      </c>
      <c r="D83" s="96">
        <f t="shared" si="6"/>
        <v>0.4</v>
      </c>
      <c r="E83" s="97">
        <v>30000</v>
      </c>
      <c r="F83" s="84">
        <v>4200</v>
      </c>
      <c r="G83" s="85">
        <f t="shared" si="7"/>
        <v>4200</v>
      </c>
      <c r="H83" s="85">
        <f t="shared" si="8"/>
        <v>10500</v>
      </c>
      <c r="I83" s="86">
        <f t="shared" si="9"/>
        <v>25800</v>
      </c>
    </row>
    <row r="84" spans="1:9" x14ac:dyDescent="0.25">
      <c r="A84" s="61" t="s">
        <v>380</v>
      </c>
      <c r="B84" s="92" t="str">
        <f t="shared" si="5"/>
        <v>Fennimore Community School District</v>
      </c>
      <c r="C84" s="64">
        <v>0.7</v>
      </c>
      <c r="D84" s="94">
        <f t="shared" si="6"/>
        <v>0.30000000000000004</v>
      </c>
      <c r="E84" s="95">
        <v>9799.8999999999978</v>
      </c>
      <c r="F84" s="79">
        <v>1610</v>
      </c>
      <c r="G84" s="80">
        <f t="shared" si="7"/>
        <v>1610</v>
      </c>
      <c r="H84" s="80">
        <f t="shared" si="8"/>
        <v>5366.6666666666661</v>
      </c>
      <c r="I84" s="81">
        <f t="shared" si="9"/>
        <v>8189.8999999999978</v>
      </c>
    </row>
    <row r="85" spans="1:9" x14ac:dyDescent="0.25">
      <c r="A85" s="66" t="s">
        <v>381</v>
      </c>
      <c r="B85" s="102" t="str">
        <f t="shared" si="5"/>
        <v>Flambeau School District</v>
      </c>
      <c r="C85" s="69">
        <v>0.8</v>
      </c>
      <c r="D85" s="96">
        <f t="shared" si="6"/>
        <v>0.19999999999999996</v>
      </c>
      <c r="E85" s="97">
        <v>1378</v>
      </c>
      <c r="F85" s="84">
        <v>4800</v>
      </c>
      <c r="G85" s="85">
        <f t="shared" si="7"/>
        <v>1378</v>
      </c>
      <c r="H85" s="85">
        <f t="shared" si="8"/>
        <v>6890.0000000000018</v>
      </c>
      <c r="I85" s="86">
        <f t="shared" si="9"/>
        <v>0</v>
      </c>
    </row>
    <row r="86" spans="1:9" x14ac:dyDescent="0.25">
      <c r="A86" s="61" t="s">
        <v>382</v>
      </c>
      <c r="B86" s="92" t="str">
        <f t="shared" si="5"/>
        <v>Florence School District</v>
      </c>
      <c r="C86" s="64">
        <v>0.7</v>
      </c>
      <c r="D86" s="94">
        <f t="shared" si="6"/>
        <v>0.30000000000000004</v>
      </c>
      <c r="E86" s="95">
        <v>0</v>
      </c>
      <c r="F86" s="79">
        <v>0</v>
      </c>
      <c r="G86" s="80">
        <f t="shared" si="7"/>
        <v>0</v>
      </c>
      <c r="H86" s="80">
        <f t="shared" si="8"/>
        <v>0</v>
      </c>
      <c r="I86" s="81">
        <f t="shared" si="9"/>
        <v>0</v>
      </c>
    </row>
    <row r="87" spans="1:9" x14ac:dyDescent="0.25">
      <c r="A87" s="66" t="s">
        <v>383</v>
      </c>
      <c r="B87" s="102" t="str">
        <f t="shared" si="5"/>
        <v>Fontana J8 School District</v>
      </c>
      <c r="C87" s="69">
        <v>0.6</v>
      </c>
      <c r="D87" s="96">
        <f t="shared" si="6"/>
        <v>0.4</v>
      </c>
      <c r="E87" s="97">
        <v>14060</v>
      </c>
      <c r="F87" s="84">
        <v>10800</v>
      </c>
      <c r="G87" s="85">
        <f t="shared" si="7"/>
        <v>10800</v>
      </c>
      <c r="H87" s="85">
        <f t="shared" si="8"/>
        <v>27000</v>
      </c>
      <c r="I87" s="86">
        <f t="shared" si="9"/>
        <v>3260</v>
      </c>
    </row>
    <row r="88" spans="1:9" x14ac:dyDescent="0.25">
      <c r="A88" s="61" t="s">
        <v>384</v>
      </c>
      <c r="B88" s="92" t="str">
        <f t="shared" si="5"/>
        <v>Frederic School District</v>
      </c>
      <c r="C88" s="64">
        <v>0.8</v>
      </c>
      <c r="D88" s="94">
        <f t="shared" si="6"/>
        <v>0.19999999999999996</v>
      </c>
      <c r="E88" s="95">
        <v>0</v>
      </c>
      <c r="F88" s="79">
        <v>56000</v>
      </c>
      <c r="G88" s="80">
        <f t="shared" si="7"/>
        <v>0</v>
      </c>
      <c r="H88" s="80">
        <f t="shared" si="8"/>
        <v>0</v>
      </c>
      <c r="I88" s="81">
        <f t="shared" si="9"/>
        <v>0</v>
      </c>
    </row>
    <row r="89" spans="1:9" x14ac:dyDescent="0.25">
      <c r="A89" s="66" t="s">
        <v>385</v>
      </c>
      <c r="B89" s="102" t="str">
        <f t="shared" si="5"/>
        <v>Friess Lake School District</v>
      </c>
      <c r="C89" s="69">
        <v>0.5</v>
      </c>
      <c r="D89" s="96">
        <f t="shared" si="6"/>
        <v>0.5</v>
      </c>
      <c r="E89" s="97">
        <v>14819</v>
      </c>
      <c r="F89" s="84">
        <v>16000</v>
      </c>
      <c r="G89" s="85">
        <f t="shared" si="7"/>
        <v>14819</v>
      </c>
      <c r="H89" s="85">
        <f t="shared" si="8"/>
        <v>29638</v>
      </c>
      <c r="I89" s="86">
        <f t="shared" si="9"/>
        <v>0</v>
      </c>
    </row>
    <row r="90" spans="1:9" x14ac:dyDescent="0.25">
      <c r="A90" s="61" t="s">
        <v>386</v>
      </c>
      <c r="B90" s="92" t="str">
        <f t="shared" si="5"/>
        <v>Galesville-Ettrick School District</v>
      </c>
      <c r="C90" s="64">
        <v>0.6</v>
      </c>
      <c r="D90" s="94">
        <f t="shared" si="6"/>
        <v>0.4</v>
      </c>
      <c r="E90" s="95">
        <v>1920</v>
      </c>
      <c r="F90" s="79">
        <v>72000</v>
      </c>
      <c r="G90" s="80">
        <f t="shared" si="7"/>
        <v>1920</v>
      </c>
      <c r="H90" s="80">
        <f t="shared" si="8"/>
        <v>4800</v>
      </c>
      <c r="I90" s="81">
        <f t="shared" si="9"/>
        <v>0</v>
      </c>
    </row>
    <row r="91" spans="1:9" x14ac:dyDescent="0.25">
      <c r="A91" s="66" t="s">
        <v>387</v>
      </c>
      <c r="B91" s="102" t="str">
        <f t="shared" si="5"/>
        <v>Gibraltar Area School District</v>
      </c>
      <c r="C91" s="69">
        <v>0.6</v>
      </c>
      <c r="D91" s="96">
        <f t="shared" si="6"/>
        <v>0.4</v>
      </c>
      <c r="E91" s="97">
        <v>51</v>
      </c>
      <c r="F91" s="84">
        <v>22800</v>
      </c>
      <c r="G91" s="85">
        <f t="shared" si="7"/>
        <v>51</v>
      </c>
      <c r="H91" s="85">
        <f t="shared" si="8"/>
        <v>127.5</v>
      </c>
      <c r="I91" s="86">
        <f t="shared" si="9"/>
        <v>0</v>
      </c>
    </row>
    <row r="92" spans="1:9" x14ac:dyDescent="0.25">
      <c r="A92" s="61" t="s">
        <v>388</v>
      </c>
      <c r="B92" s="92" t="str">
        <f t="shared" si="5"/>
        <v>Gillett School District</v>
      </c>
      <c r="C92" s="64">
        <v>0.8</v>
      </c>
      <c r="D92" s="94">
        <f t="shared" si="6"/>
        <v>0.19999999999999996</v>
      </c>
      <c r="E92" s="95">
        <v>30000</v>
      </c>
      <c r="F92" s="79">
        <v>21600</v>
      </c>
      <c r="G92" s="80">
        <f t="shared" si="7"/>
        <v>21600</v>
      </c>
      <c r="H92" s="80">
        <f t="shared" si="8"/>
        <v>108000.00000000003</v>
      </c>
      <c r="I92" s="81">
        <f t="shared" si="9"/>
        <v>8400</v>
      </c>
    </row>
    <row r="93" spans="1:9" x14ac:dyDescent="0.25">
      <c r="A93" s="66" t="s">
        <v>389</v>
      </c>
      <c r="B93" s="102" t="str">
        <f t="shared" si="5"/>
        <v>Gilman School District</v>
      </c>
      <c r="C93" s="69">
        <v>0.8</v>
      </c>
      <c r="D93" s="96">
        <f t="shared" si="6"/>
        <v>0.19999999999999996</v>
      </c>
      <c r="E93" s="97">
        <v>0</v>
      </c>
      <c r="F93" s="84">
        <v>8800</v>
      </c>
      <c r="G93" s="85">
        <f t="shared" si="7"/>
        <v>0</v>
      </c>
      <c r="H93" s="85">
        <f t="shared" si="8"/>
        <v>0</v>
      </c>
      <c r="I93" s="86">
        <f t="shared" si="9"/>
        <v>0</v>
      </c>
    </row>
    <row r="94" spans="1:9" x14ac:dyDescent="0.25">
      <c r="A94" s="61" t="s">
        <v>390</v>
      </c>
      <c r="B94" s="92" t="str">
        <f t="shared" si="5"/>
        <v>Gilmanton School District</v>
      </c>
      <c r="C94" s="64">
        <v>0.7</v>
      </c>
      <c r="D94" s="94">
        <f t="shared" si="6"/>
        <v>0.30000000000000004</v>
      </c>
      <c r="E94" s="95">
        <v>0</v>
      </c>
      <c r="F94" s="79">
        <v>630</v>
      </c>
      <c r="G94" s="80">
        <f t="shared" si="7"/>
        <v>0</v>
      </c>
      <c r="H94" s="80">
        <f t="shared" si="8"/>
        <v>0</v>
      </c>
      <c r="I94" s="81">
        <f t="shared" si="9"/>
        <v>0</v>
      </c>
    </row>
    <row r="95" spans="1:9" x14ac:dyDescent="0.25">
      <c r="A95" s="66" t="s">
        <v>391</v>
      </c>
      <c r="B95" s="102" t="str">
        <f t="shared" si="5"/>
        <v>Glenwood City School District</v>
      </c>
      <c r="C95" s="69">
        <v>0.6</v>
      </c>
      <c r="D95" s="96">
        <f t="shared" si="6"/>
        <v>0.4</v>
      </c>
      <c r="E95" s="97">
        <v>960</v>
      </c>
      <c r="F95" s="84">
        <v>2160</v>
      </c>
      <c r="G95" s="85">
        <f t="shared" si="7"/>
        <v>960</v>
      </c>
      <c r="H95" s="85">
        <f t="shared" si="8"/>
        <v>2400</v>
      </c>
      <c r="I95" s="86">
        <f t="shared" si="9"/>
        <v>0</v>
      </c>
    </row>
    <row r="96" spans="1:9" x14ac:dyDescent="0.25">
      <c r="A96" s="61" t="s">
        <v>392</v>
      </c>
      <c r="B96" s="92" t="str">
        <f t="shared" si="5"/>
        <v>Goodman-Armstrong School District</v>
      </c>
      <c r="C96" s="64">
        <v>0.6</v>
      </c>
      <c r="D96" s="94">
        <f t="shared" si="6"/>
        <v>0.4</v>
      </c>
      <c r="E96" s="95">
        <v>19202.400000000001</v>
      </c>
      <c r="F96" s="79">
        <v>0</v>
      </c>
      <c r="G96" s="80">
        <f t="shared" si="7"/>
        <v>0</v>
      </c>
      <c r="H96" s="80">
        <f t="shared" si="8"/>
        <v>0</v>
      </c>
      <c r="I96" s="81">
        <f t="shared" si="9"/>
        <v>19202.400000000001</v>
      </c>
    </row>
    <row r="97" spans="1:9" x14ac:dyDescent="0.25">
      <c r="A97" s="66" t="s">
        <v>393</v>
      </c>
      <c r="B97" s="102" t="str">
        <f t="shared" si="5"/>
        <v>Granton Area School District</v>
      </c>
      <c r="C97" s="69">
        <v>0.8</v>
      </c>
      <c r="D97" s="96">
        <f t="shared" si="6"/>
        <v>0.19999999999999996</v>
      </c>
      <c r="E97" s="97">
        <v>0</v>
      </c>
      <c r="F97" s="84">
        <v>640</v>
      </c>
      <c r="G97" s="85">
        <f t="shared" si="7"/>
        <v>0</v>
      </c>
      <c r="H97" s="85">
        <f t="shared" si="8"/>
        <v>0</v>
      </c>
      <c r="I97" s="86">
        <f t="shared" si="9"/>
        <v>0</v>
      </c>
    </row>
    <row r="98" spans="1:9" x14ac:dyDescent="0.25">
      <c r="A98" s="61" t="s">
        <v>394</v>
      </c>
      <c r="B98" s="92" t="str">
        <f t="shared" si="5"/>
        <v>Grantsburg School District</v>
      </c>
      <c r="C98" s="64">
        <v>0.7</v>
      </c>
      <c r="D98" s="94">
        <f t="shared" si="6"/>
        <v>0.30000000000000004</v>
      </c>
      <c r="E98" s="95">
        <v>600</v>
      </c>
      <c r="F98" s="79">
        <v>117600</v>
      </c>
      <c r="G98" s="80">
        <f t="shared" si="7"/>
        <v>600</v>
      </c>
      <c r="H98" s="80">
        <f t="shared" si="8"/>
        <v>1999.9999999999998</v>
      </c>
      <c r="I98" s="81">
        <f t="shared" si="9"/>
        <v>0</v>
      </c>
    </row>
    <row r="99" spans="1:9" x14ac:dyDescent="0.25">
      <c r="A99" s="66" t="s">
        <v>395</v>
      </c>
      <c r="B99" s="102" t="str">
        <f t="shared" si="5"/>
        <v>Green Lake School District</v>
      </c>
      <c r="C99" s="69">
        <v>0.6</v>
      </c>
      <c r="D99" s="96">
        <f t="shared" si="6"/>
        <v>0.4</v>
      </c>
      <c r="E99" s="97">
        <v>0</v>
      </c>
      <c r="F99" s="84">
        <v>0</v>
      </c>
      <c r="G99" s="85">
        <f t="shared" si="7"/>
        <v>0</v>
      </c>
      <c r="H99" s="85">
        <f t="shared" si="8"/>
        <v>0</v>
      </c>
      <c r="I99" s="86">
        <f t="shared" si="9"/>
        <v>0</v>
      </c>
    </row>
    <row r="100" spans="1:9" x14ac:dyDescent="0.25">
      <c r="A100" s="61" t="s">
        <v>578</v>
      </c>
      <c r="B100" s="92" t="str">
        <f t="shared" si="5"/>
        <v>Greenwood School District</v>
      </c>
      <c r="C100" s="64"/>
      <c r="D100" s="94">
        <f t="shared" si="6"/>
        <v>1</v>
      </c>
      <c r="E100" s="95">
        <v>0</v>
      </c>
      <c r="F100" s="79">
        <v>0</v>
      </c>
      <c r="G100" s="80">
        <f t="shared" si="7"/>
        <v>0</v>
      </c>
      <c r="H100" s="80">
        <f t="shared" si="8"/>
        <v>0</v>
      </c>
      <c r="I100" s="81">
        <f t="shared" si="9"/>
        <v>0</v>
      </c>
    </row>
    <row r="101" spans="1:9" x14ac:dyDescent="0.25">
      <c r="A101" s="66" t="s">
        <v>396</v>
      </c>
      <c r="B101" s="102" t="str">
        <f t="shared" si="5"/>
        <v>Gresham School District</v>
      </c>
      <c r="C101" s="69">
        <v>0.8</v>
      </c>
      <c r="D101" s="96">
        <f t="shared" si="6"/>
        <v>0.19999999999999996</v>
      </c>
      <c r="E101" s="97">
        <v>24200</v>
      </c>
      <c r="F101" s="84">
        <v>0</v>
      </c>
      <c r="G101" s="85">
        <f t="shared" si="7"/>
        <v>0</v>
      </c>
      <c r="H101" s="85">
        <f t="shared" si="8"/>
        <v>0</v>
      </c>
      <c r="I101" s="86">
        <f t="shared" si="9"/>
        <v>24200</v>
      </c>
    </row>
    <row r="102" spans="1:9" x14ac:dyDescent="0.25">
      <c r="A102" s="61" t="s">
        <v>397</v>
      </c>
      <c r="B102" s="92" t="str">
        <f t="shared" si="5"/>
        <v>Hartford UHS School District</v>
      </c>
      <c r="C102" s="64">
        <v>0.5</v>
      </c>
      <c r="D102" s="94">
        <f t="shared" si="6"/>
        <v>0.5</v>
      </c>
      <c r="E102" s="95">
        <v>0</v>
      </c>
      <c r="F102" s="79">
        <v>91500</v>
      </c>
      <c r="G102" s="80">
        <f t="shared" si="7"/>
        <v>0</v>
      </c>
      <c r="H102" s="80">
        <f t="shared" si="8"/>
        <v>0</v>
      </c>
      <c r="I102" s="81">
        <f t="shared" si="9"/>
        <v>0</v>
      </c>
    </row>
    <row r="103" spans="1:9" x14ac:dyDescent="0.25">
      <c r="A103" s="66" t="s">
        <v>398</v>
      </c>
      <c r="B103" s="102" t="str">
        <f t="shared" si="5"/>
        <v>Hayward Community School District</v>
      </c>
      <c r="C103" s="69">
        <v>0.7</v>
      </c>
      <c r="D103" s="96">
        <f t="shared" si="6"/>
        <v>0.30000000000000004</v>
      </c>
      <c r="E103" s="97">
        <v>90</v>
      </c>
      <c r="F103" s="84">
        <v>4900</v>
      </c>
      <c r="G103" s="85">
        <f t="shared" si="7"/>
        <v>90</v>
      </c>
      <c r="H103" s="85">
        <f t="shared" si="8"/>
        <v>299.99999999999994</v>
      </c>
      <c r="I103" s="86">
        <f t="shared" si="9"/>
        <v>0</v>
      </c>
    </row>
    <row r="104" spans="1:9" x14ac:dyDescent="0.25">
      <c r="A104" s="61" t="s">
        <v>399</v>
      </c>
      <c r="B104" s="92" t="str">
        <f t="shared" si="5"/>
        <v>Herman-Neosho-Rubicon School District</v>
      </c>
      <c r="C104" s="64">
        <v>0</v>
      </c>
      <c r="D104" s="94">
        <f t="shared" si="6"/>
        <v>1</v>
      </c>
      <c r="E104" s="95">
        <v>0</v>
      </c>
      <c r="F104" s="79">
        <v>0</v>
      </c>
      <c r="G104" s="80">
        <f t="shared" si="7"/>
        <v>0</v>
      </c>
      <c r="H104" s="80">
        <f t="shared" si="8"/>
        <v>0</v>
      </c>
      <c r="I104" s="81">
        <f t="shared" si="9"/>
        <v>0</v>
      </c>
    </row>
    <row r="105" spans="1:9" x14ac:dyDescent="0.25">
      <c r="A105" s="66" t="s">
        <v>400</v>
      </c>
      <c r="B105" s="102" t="str">
        <f t="shared" si="5"/>
        <v>Highland School District</v>
      </c>
      <c r="C105" s="69">
        <v>0</v>
      </c>
      <c r="D105" s="96">
        <f t="shared" si="6"/>
        <v>1</v>
      </c>
      <c r="E105" s="97">
        <v>15690.4</v>
      </c>
      <c r="F105" s="84">
        <v>0</v>
      </c>
      <c r="G105" s="85">
        <f t="shared" si="7"/>
        <v>0</v>
      </c>
      <c r="H105" s="85">
        <f t="shared" si="8"/>
        <v>0</v>
      </c>
      <c r="I105" s="86">
        <f t="shared" si="9"/>
        <v>15690.4</v>
      </c>
    </row>
    <row r="106" spans="1:9" x14ac:dyDescent="0.25">
      <c r="A106" s="61" t="s">
        <v>401</v>
      </c>
      <c r="B106" s="92" t="str">
        <f t="shared" si="5"/>
        <v>Hilbert School District</v>
      </c>
      <c r="C106" s="64">
        <v>0.6</v>
      </c>
      <c r="D106" s="94">
        <f t="shared" si="6"/>
        <v>0.4</v>
      </c>
      <c r="E106" s="95">
        <v>25280</v>
      </c>
      <c r="F106" s="79">
        <v>52200</v>
      </c>
      <c r="G106" s="80">
        <f t="shared" si="7"/>
        <v>25280</v>
      </c>
      <c r="H106" s="80">
        <f t="shared" si="8"/>
        <v>63200</v>
      </c>
      <c r="I106" s="81">
        <f t="shared" si="9"/>
        <v>0</v>
      </c>
    </row>
    <row r="107" spans="1:9" x14ac:dyDescent="0.25">
      <c r="A107" s="66" t="s">
        <v>402</v>
      </c>
      <c r="B107" s="102" t="str">
        <f t="shared" si="5"/>
        <v>Hillsboro School District</v>
      </c>
      <c r="C107" s="69">
        <v>0.7</v>
      </c>
      <c r="D107" s="96">
        <f t="shared" si="6"/>
        <v>0.30000000000000004</v>
      </c>
      <c r="E107" s="97">
        <v>115.19999999999709</v>
      </c>
      <c r="F107" s="84">
        <v>770</v>
      </c>
      <c r="G107" s="85">
        <f t="shared" si="7"/>
        <v>115.19999999999709</v>
      </c>
      <c r="H107" s="85">
        <f t="shared" si="8"/>
        <v>383.99999999999022</v>
      </c>
      <c r="I107" s="86">
        <f t="shared" si="9"/>
        <v>0</v>
      </c>
    </row>
    <row r="108" spans="1:9" x14ac:dyDescent="0.25">
      <c r="A108" s="61" t="s">
        <v>403</v>
      </c>
      <c r="B108" s="92" t="str">
        <f t="shared" si="5"/>
        <v>Horicon School District</v>
      </c>
      <c r="C108" s="64">
        <v>0.7</v>
      </c>
      <c r="D108" s="94">
        <f t="shared" si="6"/>
        <v>0.30000000000000004</v>
      </c>
      <c r="E108" s="95">
        <v>1723.1999999999971</v>
      </c>
      <c r="F108" s="79">
        <v>19600</v>
      </c>
      <c r="G108" s="80">
        <f t="shared" si="7"/>
        <v>1723.1999999999971</v>
      </c>
      <c r="H108" s="80">
        <f t="shared" si="8"/>
        <v>5743.9999999999891</v>
      </c>
      <c r="I108" s="81">
        <f t="shared" si="9"/>
        <v>0</v>
      </c>
    </row>
    <row r="109" spans="1:9" x14ac:dyDescent="0.25">
      <c r="A109" s="66" t="s">
        <v>404</v>
      </c>
      <c r="B109" s="102" t="str">
        <f t="shared" si="5"/>
        <v>Hurley School District</v>
      </c>
      <c r="C109" s="69">
        <v>0.7</v>
      </c>
      <c r="D109" s="96">
        <f t="shared" si="6"/>
        <v>0.30000000000000004</v>
      </c>
      <c r="E109" s="97">
        <v>390.19999999999709</v>
      </c>
      <c r="F109" s="84">
        <v>10500</v>
      </c>
      <c r="G109" s="85">
        <f t="shared" si="7"/>
        <v>390.19999999999709</v>
      </c>
      <c r="H109" s="85">
        <f t="shared" si="8"/>
        <v>1300.6666666666567</v>
      </c>
      <c r="I109" s="86">
        <f t="shared" si="9"/>
        <v>0</v>
      </c>
    </row>
    <row r="110" spans="1:9" x14ac:dyDescent="0.25">
      <c r="A110" s="61" t="s">
        <v>405</v>
      </c>
      <c r="B110" s="92" t="str">
        <f t="shared" si="5"/>
        <v>Hustisford School District</v>
      </c>
      <c r="C110" s="64">
        <v>0.6</v>
      </c>
      <c r="D110" s="94">
        <f t="shared" si="6"/>
        <v>0.4</v>
      </c>
      <c r="E110" s="95">
        <v>0</v>
      </c>
      <c r="F110" s="79">
        <v>660</v>
      </c>
      <c r="G110" s="80">
        <f t="shared" si="7"/>
        <v>0</v>
      </c>
      <c r="H110" s="80">
        <f t="shared" si="8"/>
        <v>0</v>
      </c>
      <c r="I110" s="81">
        <f t="shared" si="9"/>
        <v>0</v>
      </c>
    </row>
    <row r="111" spans="1:9" x14ac:dyDescent="0.25">
      <c r="A111" s="66" t="s">
        <v>406</v>
      </c>
      <c r="B111" s="102" t="str">
        <f t="shared" si="5"/>
        <v>Independence School District</v>
      </c>
      <c r="C111" s="69">
        <v>0.8</v>
      </c>
      <c r="D111" s="96">
        <f t="shared" si="6"/>
        <v>0.19999999999999996</v>
      </c>
      <c r="E111" s="97">
        <v>30000</v>
      </c>
      <c r="F111" s="84">
        <v>34400</v>
      </c>
      <c r="G111" s="85">
        <f t="shared" si="7"/>
        <v>30000</v>
      </c>
      <c r="H111" s="85">
        <f t="shared" si="8"/>
        <v>150000.00000000003</v>
      </c>
      <c r="I111" s="86">
        <f t="shared" si="9"/>
        <v>0</v>
      </c>
    </row>
    <row r="112" spans="1:9" x14ac:dyDescent="0.25">
      <c r="A112" s="61" t="s">
        <v>407</v>
      </c>
      <c r="B112" s="92" t="str">
        <f t="shared" si="5"/>
        <v>Iola-Scandinavia School District</v>
      </c>
      <c r="C112" s="64">
        <v>0.7</v>
      </c>
      <c r="D112" s="94">
        <f t="shared" si="6"/>
        <v>0.30000000000000004</v>
      </c>
      <c r="E112" s="95">
        <v>0</v>
      </c>
      <c r="F112" s="79">
        <v>1680</v>
      </c>
      <c r="G112" s="80">
        <f t="shared" si="7"/>
        <v>0</v>
      </c>
      <c r="H112" s="80">
        <f t="shared" si="8"/>
        <v>0</v>
      </c>
      <c r="I112" s="81">
        <f t="shared" si="9"/>
        <v>0</v>
      </c>
    </row>
    <row r="113" spans="1:9" x14ac:dyDescent="0.25">
      <c r="A113" s="66" t="s">
        <v>408</v>
      </c>
      <c r="B113" s="102" t="str">
        <f t="shared" si="5"/>
        <v>Iowa-Grant School District</v>
      </c>
      <c r="C113" s="69">
        <v>0.7</v>
      </c>
      <c r="D113" s="96">
        <f t="shared" si="6"/>
        <v>0.30000000000000004</v>
      </c>
      <c r="E113" s="97">
        <v>4.6999999999970896</v>
      </c>
      <c r="F113" s="84">
        <v>4200</v>
      </c>
      <c r="G113" s="85">
        <f t="shared" si="7"/>
        <v>4.6999999999970896</v>
      </c>
      <c r="H113" s="85">
        <f t="shared" si="8"/>
        <v>15.666666666656964</v>
      </c>
      <c r="I113" s="86">
        <f t="shared" si="9"/>
        <v>0</v>
      </c>
    </row>
    <row r="114" spans="1:9" x14ac:dyDescent="0.25">
      <c r="A114" s="61" t="s">
        <v>409</v>
      </c>
      <c r="B114" s="92" t="str">
        <f t="shared" si="5"/>
        <v>Ithaca School District</v>
      </c>
      <c r="C114" s="64">
        <v>0.7</v>
      </c>
      <c r="D114" s="94">
        <f t="shared" si="6"/>
        <v>0.30000000000000004</v>
      </c>
      <c r="E114" s="95">
        <v>450</v>
      </c>
      <c r="F114" s="79">
        <v>39200</v>
      </c>
      <c r="G114" s="80">
        <f t="shared" si="7"/>
        <v>450</v>
      </c>
      <c r="H114" s="80">
        <f t="shared" si="8"/>
        <v>1499.9999999999998</v>
      </c>
      <c r="I114" s="81">
        <f t="shared" si="9"/>
        <v>0</v>
      </c>
    </row>
    <row r="115" spans="1:9" x14ac:dyDescent="0.25">
      <c r="A115" s="66" t="s">
        <v>410</v>
      </c>
      <c r="B115" s="102" t="str">
        <f t="shared" si="5"/>
        <v>Juda School District</v>
      </c>
      <c r="C115" s="69">
        <v>0.7</v>
      </c>
      <c r="D115" s="96">
        <f t="shared" si="6"/>
        <v>0.30000000000000004</v>
      </c>
      <c r="E115" s="97">
        <v>3.6999999999970896</v>
      </c>
      <c r="F115" s="84">
        <v>1470</v>
      </c>
      <c r="G115" s="85">
        <f t="shared" si="7"/>
        <v>3.6999999999970896</v>
      </c>
      <c r="H115" s="85">
        <f t="shared" si="8"/>
        <v>12.33333333332363</v>
      </c>
      <c r="I115" s="86">
        <f t="shared" si="9"/>
        <v>0</v>
      </c>
    </row>
    <row r="116" spans="1:9" x14ac:dyDescent="0.25">
      <c r="A116" s="61" t="s">
        <v>411</v>
      </c>
      <c r="B116" s="92" t="str">
        <f t="shared" si="5"/>
        <v>Kewaskum School District</v>
      </c>
      <c r="C116" s="64">
        <v>0.4</v>
      </c>
      <c r="D116" s="94">
        <f t="shared" si="6"/>
        <v>0.6</v>
      </c>
      <c r="E116" s="95">
        <v>3679</v>
      </c>
      <c r="F116" s="79">
        <v>76400</v>
      </c>
      <c r="G116" s="80">
        <f t="shared" si="7"/>
        <v>3679</v>
      </c>
      <c r="H116" s="80">
        <f t="shared" si="8"/>
        <v>6131.666666666667</v>
      </c>
      <c r="I116" s="81">
        <f t="shared" si="9"/>
        <v>0</v>
      </c>
    </row>
    <row r="117" spans="1:9" x14ac:dyDescent="0.25">
      <c r="A117" s="66" t="s">
        <v>412</v>
      </c>
      <c r="B117" s="102" t="str">
        <f t="shared" si="5"/>
        <v>Kewaunee School District</v>
      </c>
      <c r="C117" s="69">
        <v>0.7</v>
      </c>
      <c r="D117" s="96">
        <f t="shared" si="6"/>
        <v>0.30000000000000004</v>
      </c>
      <c r="E117" s="97">
        <v>933.59999999999854</v>
      </c>
      <c r="F117" s="84">
        <v>32900</v>
      </c>
      <c r="G117" s="85">
        <f t="shared" si="7"/>
        <v>933.59999999999854</v>
      </c>
      <c r="H117" s="85">
        <f t="shared" si="8"/>
        <v>3111.9999999999945</v>
      </c>
      <c r="I117" s="86">
        <f t="shared" si="9"/>
        <v>0</v>
      </c>
    </row>
    <row r="118" spans="1:9" x14ac:dyDescent="0.25">
      <c r="A118" s="61" t="s">
        <v>413</v>
      </c>
      <c r="B118" s="92" t="str">
        <f t="shared" si="5"/>
        <v>Kickapoo Area School District</v>
      </c>
      <c r="C118" s="64">
        <v>0.8</v>
      </c>
      <c r="D118" s="94">
        <f t="shared" si="6"/>
        <v>0.19999999999999996</v>
      </c>
      <c r="E118" s="95">
        <v>18779</v>
      </c>
      <c r="F118" s="79">
        <v>8000</v>
      </c>
      <c r="G118" s="80">
        <f t="shared" si="7"/>
        <v>8000</v>
      </c>
      <c r="H118" s="80">
        <f t="shared" si="8"/>
        <v>40000.000000000007</v>
      </c>
      <c r="I118" s="81">
        <f t="shared" si="9"/>
        <v>10779</v>
      </c>
    </row>
    <row r="119" spans="1:9" x14ac:dyDescent="0.25">
      <c r="A119" s="66" t="s">
        <v>414</v>
      </c>
      <c r="B119" s="102" t="str">
        <f t="shared" si="5"/>
        <v>Kiel Area School District</v>
      </c>
      <c r="C119" s="69">
        <v>0.5</v>
      </c>
      <c r="D119" s="96">
        <f t="shared" si="6"/>
        <v>0.5</v>
      </c>
      <c r="E119" s="97">
        <v>760</v>
      </c>
      <c r="F119" s="84">
        <v>0</v>
      </c>
      <c r="G119" s="85">
        <f t="shared" si="7"/>
        <v>0</v>
      </c>
      <c r="H119" s="85">
        <f t="shared" si="8"/>
        <v>0</v>
      </c>
      <c r="I119" s="86">
        <f t="shared" si="9"/>
        <v>760</v>
      </c>
    </row>
    <row r="120" spans="1:9" x14ac:dyDescent="0.25">
      <c r="A120" s="61" t="s">
        <v>415</v>
      </c>
      <c r="B120" s="92" t="str">
        <f t="shared" si="5"/>
        <v>Lac Du Flambeau #1 School District</v>
      </c>
      <c r="C120" s="64">
        <v>0.85</v>
      </c>
      <c r="D120" s="94">
        <f t="shared" si="6"/>
        <v>0.15000000000000002</v>
      </c>
      <c r="E120" s="95">
        <v>8762.8999999999978</v>
      </c>
      <c r="F120" s="79">
        <v>14450</v>
      </c>
      <c r="G120" s="80">
        <f t="shared" si="7"/>
        <v>8762.8999999999978</v>
      </c>
      <c r="H120" s="80">
        <f t="shared" si="8"/>
        <v>58419.333333333307</v>
      </c>
      <c r="I120" s="81">
        <f t="shared" si="9"/>
        <v>0</v>
      </c>
    </row>
    <row r="121" spans="1:9" x14ac:dyDescent="0.25">
      <c r="A121" s="66" t="s">
        <v>416</v>
      </c>
      <c r="B121" s="102" t="str">
        <f t="shared" si="5"/>
        <v>Ladysmith School District</v>
      </c>
      <c r="C121" s="69">
        <v>0.8</v>
      </c>
      <c r="D121" s="96">
        <f t="shared" si="6"/>
        <v>0.19999999999999996</v>
      </c>
      <c r="E121" s="97">
        <v>0</v>
      </c>
      <c r="F121" s="84">
        <v>12800</v>
      </c>
      <c r="G121" s="85">
        <f t="shared" si="7"/>
        <v>0</v>
      </c>
      <c r="H121" s="85">
        <f t="shared" si="8"/>
        <v>0</v>
      </c>
      <c r="I121" s="86">
        <f t="shared" si="9"/>
        <v>0</v>
      </c>
    </row>
    <row r="122" spans="1:9" x14ac:dyDescent="0.25">
      <c r="A122" s="61" t="s">
        <v>902</v>
      </c>
      <c r="B122" s="92" t="str">
        <f t="shared" si="5"/>
        <v>La Farge School District</v>
      </c>
      <c r="C122" s="64">
        <v>0.8</v>
      </c>
      <c r="D122" s="94">
        <f t="shared" si="6"/>
        <v>0.19999999999999996</v>
      </c>
      <c r="E122" s="95">
        <v>12544.000000000004</v>
      </c>
      <c r="F122" s="79">
        <v>160</v>
      </c>
      <c r="G122" s="80">
        <f t="shared" si="7"/>
        <v>160</v>
      </c>
      <c r="H122" s="80">
        <f t="shared" si="8"/>
        <v>800.00000000000023</v>
      </c>
      <c r="I122" s="81">
        <f t="shared" si="9"/>
        <v>12384.000000000004</v>
      </c>
    </row>
    <row r="123" spans="1:9" x14ac:dyDescent="0.25">
      <c r="A123" s="66" t="s">
        <v>417</v>
      </c>
      <c r="B123" s="102" t="str">
        <f t="shared" si="5"/>
        <v>Lake Geneva-Genoa UHS School District</v>
      </c>
      <c r="C123" s="69">
        <v>0.7</v>
      </c>
      <c r="D123" s="96">
        <f t="shared" si="6"/>
        <v>0.30000000000000004</v>
      </c>
      <c r="E123" s="97">
        <v>57400</v>
      </c>
      <c r="F123" s="84">
        <v>154000</v>
      </c>
      <c r="G123" s="85">
        <f t="shared" si="7"/>
        <v>57400</v>
      </c>
      <c r="H123" s="85">
        <f t="shared" si="8"/>
        <v>191333.33333333331</v>
      </c>
      <c r="I123" s="86">
        <f t="shared" si="9"/>
        <v>0</v>
      </c>
    </row>
    <row r="124" spans="1:9" x14ac:dyDescent="0.25">
      <c r="A124" s="61" t="s">
        <v>418</v>
      </c>
      <c r="B124" s="92" t="str">
        <f t="shared" si="5"/>
        <v>Lake Holcombe School District</v>
      </c>
      <c r="C124" s="64">
        <v>0.7</v>
      </c>
      <c r="D124" s="94">
        <f t="shared" si="6"/>
        <v>0.30000000000000004</v>
      </c>
      <c r="E124" s="95">
        <v>9.9999999998544808E-2</v>
      </c>
      <c r="F124" s="79">
        <v>700</v>
      </c>
      <c r="G124" s="80">
        <f t="shared" si="7"/>
        <v>9.9999999998544808E-2</v>
      </c>
      <c r="H124" s="80">
        <f t="shared" si="8"/>
        <v>0.33333333332848264</v>
      </c>
      <c r="I124" s="81">
        <f t="shared" si="9"/>
        <v>0</v>
      </c>
    </row>
    <row r="125" spans="1:9" x14ac:dyDescent="0.25">
      <c r="A125" s="66" t="s">
        <v>419</v>
      </c>
      <c r="B125" s="102" t="str">
        <f t="shared" si="5"/>
        <v>Lakeland UHS School District</v>
      </c>
      <c r="C125" s="69">
        <v>0.7</v>
      </c>
      <c r="D125" s="96">
        <f t="shared" si="6"/>
        <v>0.30000000000000004</v>
      </c>
      <c r="E125" s="97">
        <v>0</v>
      </c>
      <c r="F125" s="84">
        <v>1330</v>
      </c>
      <c r="G125" s="85">
        <f t="shared" si="7"/>
        <v>0</v>
      </c>
      <c r="H125" s="85">
        <f t="shared" si="8"/>
        <v>0</v>
      </c>
      <c r="I125" s="86">
        <f t="shared" si="9"/>
        <v>0</v>
      </c>
    </row>
    <row r="126" spans="1:9" x14ac:dyDescent="0.25">
      <c r="A126" s="61" t="s">
        <v>420</v>
      </c>
      <c r="B126" s="92" t="str">
        <f t="shared" si="5"/>
        <v>Lancaster Community School District</v>
      </c>
      <c r="C126" s="64">
        <v>0.7</v>
      </c>
      <c r="D126" s="94">
        <f t="shared" si="6"/>
        <v>0.30000000000000004</v>
      </c>
      <c r="E126" s="95">
        <v>2640</v>
      </c>
      <c r="F126" s="79">
        <v>77700</v>
      </c>
      <c r="G126" s="80">
        <f t="shared" si="7"/>
        <v>2640</v>
      </c>
      <c r="H126" s="80">
        <f t="shared" si="8"/>
        <v>8799.9999999999982</v>
      </c>
      <c r="I126" s="81">
        <f t="shared" si="9"/>
        <v>0</v>
      </c>
    </row>
    <row r="127" spans="1:9" x14ac:dyDescent="0.25">
      <c r="A127" s="66" t="s">
        <v>421</v>
      </c>
      <c r="B127" s="102" t="str">
        <f t="shared" si="5"/>
        <v>Laona School District</v>
      </c>
      <c r="C127" s="69">
        <v>0.85</v>
      </c>
      <c r="D127" s="96">
        <f t="shared" si="6"/>
        <v>0.15000000000000002</v>
      </c>
      <c r="E127" s="97">
        <v>25118.2</v>
      </c>
      <c r="F127" s="84">
        <v>17850</v>
      </c>
      <c r="G127" s="85">
        <f t="shared" si="7"/>
        <v>17850</v>
      </c>
      <c r="H127" s="85">
        <f t="shared" si="8"/>
        <v>118999.99999999999</v>
      </c>
      <c r="I127" s="86">
        <f t="shared" si="9"/>
        <v>7268.2000000000007</v>
      </c>
    </row>
    <row r="128" spans="1:9" x14ac:dyDescent="0.25">
      <c r="A128" s="61" t="s">
        <v>422</v>
      </c>
      <c r="B128" s="92" t="str">
        <f t="shared" si="5"/>
        <v>Lena School District</v>
      </c>
      <c r="C128" s="64">
        <v>0.7</v>
      </c>
      <c r="D128" s="94">
        <f t="shared" si="6"/>
        <v>0.30000000000000004</v>
      </c>
      <c r="E128" s="95">
        <v>8133.5999999999985</v>
      </c>
      <c r="F128" s="79">
        <v>44100</v>
      </c>
      <c r="G128" s="80">
        <f t="shared" si="7"/>
        <v>8133.5999999999985</v>
      </c>
      <c r="H128" s="80">
        <f t="shared" si="8"/>
        <v>27111.999999999993</v>
      </c>
      <c r="I128" s="81">
        <f t="shared" si="9"/>
        <v>0</v>
      </c>
    </row>
    <row r="129" spans="1:9" x14ac:dyDescent="0.25">
      <c r="A129" s="66" t="s">
        <v>423</v>
      </c>
      <c r="B129" s="102" t="str">
        <f t="shared" si="5"/>
        <v>Linn J4 School District</v>
      </c>
      <c r="C129" s="69">
        <v>0.7</v>
      </c>
      <c r="D129" s="96">
        <f t="shared" si="6"/>
        <v>0.30000000000000004</v>
      </c>
      <c r="E129" s="97">
        <v>28995</v>
      </c>
      <c r="F129" s="84">
        <v>7000</v>
      </c>
      <c r="G129" s="85">
        <f t="shared" si="7"/>
        <v>7000</v>
      </c>
      <c r="H129" s="85">
        <f t="shared" si="8"/>
        <v>23333.333333333328</v>
      </c>
      <c r="I129" s="86">
        <f t="shared" si="9"/>
        <v>21995</v>
      </c>
    </row>
    <row r="130" spans="1:9" x14ac:dyDescent="0.25">
      <c r="A130" s="61" t="s">
        <v>424</v>
      </c>
      <c r="B130" s="92" t="str">
        <f t="shared" si="5"/>
        <v>Linn J6 School District</v>
      </c>
      <c r="C130" s="64">
        <v>0.6</v>
      </c>
      <c r="D130" s="94">
        <f t="shared" si="6"/>
        <v>0.4</v>
      </c>
      <c r="E130" s="95">
        <v>13762</v>
      </c>
      <c r="F130" s="79">
        <v>4800</v>
      </c>
      <c r="G130" s="80">
        <f t="shared" si="7"/>
        <v>4800</v>
      </c>
      <c r="H130" s="80">
        <f t="shared" si="8"/>
        <v>12000</v>
      </c>
      <c r="I130" s="81">
        <f t="shared" si="9"/>
        <v>8962</v>
      </c>
    </row>
    <row r="131" spans="1:9" x14ac:dyDescent="0.25">
      <c r="A131" s="66" t="s">
        <v>577</v>
      </c>
      <c r="B131" s="102" t="str">
        <f t="shared" ref="B131:B194" si="10">A131&amp;" School District"</f>
        <v>Lodi School District</v>
      </c>
      <c r="C131" s="69">
        <v>0.5</v>
      </c>
      <c r="D131" s="96">
        <f t="shared" ref="D131:D194" si="11">1-C131</f>
        <v>0.5</v>
      </c>
      <c r="E131" s="97">
        <v>60000</v>
      </c>
      <c r="F131" s="84">
        <v>79800</v>
      </c>
      <c r="G131" s="85">
        <f t="shared" ref="G131:G194" si="12">MIN(E131,F131)</f>
        <v>60000</v>
      </c>
      <c r="H131" s="85">
        <f t="shared" ref="H131:H194" si="13">G131/D131</f>
        <v>120000</v>
      </c>
      <c r="I131" s="86">
        <f t="shared" ref="I131:I194" si="14">E131-G131</f>
        <v>0</v>
      </c>
    </row>
    <row r="132" spans="1:9" x14ac:dyDescent="0.25">
      <c r="A132" s="61" t="s">
        <v>425</v>
      </c>
      <c r="B132" s="92" t="str">
        <f t="shared" si="10"/>
        <v>Lomira School District</v>
      </c>
      <c r="C132" s="64">
        <v>0.6</v>
      </c>
      <c r="D132" s="94">
        <f t="shared" si="11"/>
        <v>0.4</v>
      </c>
      <c r="E132" s="95">
        <v>381.80000000000291</v>
      </c>
      <c r="F132" s="79">
        <v>5400</v>
      </c>
      <c r="G132" s="80">
        <f t="shared" si="12"/>
        <v>381.80000000000291</v>
      </c>
      <c r="H132" s="80">
        <f t="shared" si="13"/>
        <v>954.50000000000728</v>
      </c>
      <c r="I132" s="81">
        <f t="shared" si="14"/>
        <v>0</v>
      </c>
    </row>
    <row r="133" spans="1:9" x14ac:dyDescent="0.25">
      <c r="A133" s="66" t="s">
        <v>426</v>
      </c>
      <c r="B133" s="102" t="str">
        <f t="shared" si="10"/>
        <v>Loyal School District</v>
      </c>
      <c r="C133" s="69">
        <v>0.7</v>
      </c>
      <c r="D133" s="96">
        <f t="shared" si="11"/>
        <v>0.30000000000000004</v>
      </c>
      <c r="E133" s="97">
        <v>259.99999999999636</v>
      </c>
      <c r="F133" s="84">
        <v>1890</v>
      </c>
      <c r="G133" s="85">
        <f t="shared" si="12"/>
        <v>259.99999999999636</v>
      </c>
      <c r="H133" s="85">
        <f t="shared" si="13"/>
        <v>866.66666666665446</v>
      </c>
      <c r="I133" s="86">
        <f t="shared" si="14"/>
        <v>0</v>
      </c>
    </row>
    <row r="134" spans="1:9" x14ac:dyDescent="0.25">
      <c r="A134" s="61" t="s">
        <v>427</v>
      </c>
      <c r="B134" s="92" t="str">
        <f t="shared" si="10"/>
        <v>Luck School District</v>
      </c>
      <c r="C134" s="64">
        <v>0.7</v>
      </c>
      <c r="D134" s="94">
        <f t="shared" si="11"/>
        <v>0.30000000000000004</v>
      </c>
      <c r="E134" s="95">
        <v>8683.5</v>
      </c>
      <c r="F134" s="79">
        <v>210</v>
      </c>
      <c r="G134" s="80">
        <f t="shared" si="12"/>
        <v>210</v>
      </c>
      <c r="H134" s="80">
        <f t="shared" si="13"/>
        <v>699.99999999999989</v>
      </c>
      <c r="I134" s="81">
        <f t="shared" si="14"/>
        <v>8473.5</v>
      </c>
    </row>
    <row r="135" spans="1:9" x14ac:dyDescent="0.25">
      <c r="A135" s="66" t="s">
        <v>428</v>
      </c>
      <c r="B135" s="102" t="str">
        <f t="shared" si="10"/>
        <v>Luxemburg-Casco School District</v>
      </c>
      <c r="C135" s="69">
        <v>0.5</v>
      </c>
      <c r="D135" s="96">
        <f t="shared" si="11"/>
        <v>0.5</v>
      </c>
      <c r="E135" s="97">
        <v>55300.5</v>
      </c>
      <c r="F135" s="84">
        <v>0</v>
      </c>
      <c r="G135" s="85">
        <f t="shared" si="12"/>
        <v>0</v>
      </c>
      <c r="H135" s="85">
        <f t="shared" si="13"/>
        <v>0</v>
      </c>
      <c r="I135" s="86">
        <f t="shared" si="14"/>
        <v>55300.5</v>
      </c>
    </row>
    <row r="136" spans="1:9" x14ac:dyDescent="0.25">
      <c r="A136" s="61" t="s">
        <v>429</v>
      </c>
      <c r="B136" s="92" t="str">
        <f t="shared" si="10"/>
        <v>Manawa School District</v>
      </c>
      <c r="C136" s="64">
        <v>0.7</v>
      </c>
      <c r="D136" s="94">
        <f t="shared" si="11"/>
        <v>0.30000000000000004</v>
      </c>
      <c r="E136" s="95">
        <v>0</v>
      </c>
      <c r="F136" s="79">
        <v>0</v>
      </c>
      <c r="G136" s="80">
        <f t="shared" si="12"/>
        <v>0</v>
      </c>
      <c r="H136" s="80">
        <f t="shared" si="13"/>
        <v>0</v>
      </c>
      <c r="I136" s="81">
        <f t="shared" si="14"/>
        <v>0</v>
      </c>
    </row>
    <row r="137" spans="1:9" x14ac:dyDescent="0.25">
      <c r="A137" s="66" t="s">
        <v>430</v>
      </c>
      <c r="B137" s="102" t="str">
        <f t="shared" si="10"/>
        <v>Maple School District</v>
      </c>
      <c r="C137" s="69">
        <v>0.6</v>
      </c>
      <c r="D137" s="96">
        <f t="shared" si="11"/>
        <v>0.4</v>
      </c>
      <c r="E137" s="97">
        <v>2920.7999999999956</v>
      </c>
      <c r="F137" s="84">
        <v>85800</v>
      </c>
      <c r="G137" s="85">
        <f t="shared" si="12"/>
        <v>2920.7999999999956</v>
      </c>
      <c r="H137" s="85">
        <f t="shared" si="13"/>
        <v>7301.9999999999891</v>
      </c>
      <c r="I137" s="86">
        <f t="shared" si="14"/>
        <v>0</v>
      </c>
    </row>
    <row r="138" spans="1:9" x14ac:dyDescent="0.25">
      <c r="A138" s="61" t="s">
        <v>431</v>
      </c>
      <c r="B138" s="92" t="str">
        <f t="shared" si="10"/>
        <v>Marathon City School District</v>
      </c>
      <c r="C138" s="64">
        <v>0.5</v>
      </c>
      <c r="D138" s="94">
        <f t="shared" si="11"/>
        <v>0.5</v>
      </c>
      <c r="E138" s="95">
        <v>0</v>
      </c>
      <c r="F138" s="79">
        <v>500</v>
      </c>
      <c r="G138" s="80">
        <f t="shared" si="12"/>
        <v>0</v>
      </c>
      <c r="H138" s="80">
        <f t="shared" si="13"/>
        <v>0</v>
      </c>
      <c r="I138" s="81">
        <f t="shared" si="14"/>
        <v>0</v>
      </c>
    </row>
    <row r="139" spans="1:9" x14ac:dyDescent="0.25">
      <c r="A139" s="66" t="s">
        <v>432</v>
      </c>
      <c r="B139" s="102" t="str">
        <f t="shared" si="10"/>
        <v>Marion School District</v>
      </c>
      <c r="C139" s="69">
        <v>0.8</v>
      </c>
      <c r="D139" s="96">
        <f t="shared" si="11"/>
        <v>0.19999999999999996</v>
      </c>
      <c r="E139" s="97">
        <v>0.20000000000436557</v>
      </c>
      <c r="F139" s="84">
        <v>2480</v>
      </c>
      <c r="G139" s="85">
        <f t="shared" si="12"/>
        <v>0.20000000000436557</v>
      </c>
      <c r="H139" s="85">
        <f t="shared" si="13"/>
        <v>1.0000000000218281</v>
      </c>
      <c r="I139" s="86">
        <f t="shared" si="14"/>
        <v>0</v>
      </c>
    </row>
    <row r="140" spans="1:9" x14ac:dyDescent="0.25">
      <c r="A140" s="61" t="s">
        <v>433</v>
      </c>
      <c r="B140" s="92" t="str">
        <f t="shared" si="10"/>
        <v>Markesan School District</v>
      </c>
      <c r="C140" s="64">
        <v>0.6</v>
      </c>
      <c r="D140" s="94">
        <f t="shared" si="11"/>
        <v>0.4</v>
      </c>
      <c r="E140" s="95">
        <v>0</v>
      </c>
      <c r="F140" s="79">
        <v>960</v>
      </c>
      <c r="G140" s="80">
        <f t="shared" si="12"/>
        <v>0</v>
      </c>
      <c r="H140" s="80">
        <f t="shared" si="13"/>
        <v>0</v>
      </c>
      <c r="I140" s="81">
        <f t="shared" si="14"/>
        <v>0</v>
      </c>
    </row>
    <row r="141" spans="1:9" x14ac:dyDescent="0.25">
      <c r="A141" s="66" t="s">
        <v>434</v>
      </c>
      <c r="B141" s="102" t="str">
        <f t="shared" si="10"/>
        <v>Mauston School District</v>
      </c>
      <c r="C141" s="69">
        <v>0.8</v>
      </c>
      <c r="D141" s="96">
        <f t="shared" si="11"/>
        <v>0.19999999999999996</v>
      </c>
      <c r="E141" s="97">
        <v>9868</v>
      </c>
      <c r="F141" s="84">
        <v>17600</v>
      </c>
      <c r="G141" s="85">
        <f t="shared" si="12"/>
        <v>9868</v>
      </c>
      <c r="H141" s="85">
        <f t="shared" si="13"/>
        <v>49340.000000000015</v>
      </c>
      <c r="I141" s="86">
        <f t="shared" si="14"/>
        <v>0</v>
      </c>
    </row>
    <row r="142" spans="1:9" x14ac:dyDescent="0.25">
      <c r="A142" s="61" t="s">
        <v>435</v>
      </c>
      <c r="B142" s="92" t="str">
        <f t="shared" si="10"/>
        <v>Mayville School District</v>
      </c>
      <c r="C142" s="64">
        <v>0.6</v>
      </c>
      <c r="D142" s="94">
        <f t="shared" si="11"/>
        <v>0.4</v>
      </c>
      <c r="E142" s="95">
        <v>3144</v>
      </c>
      <c r="F142" s="79">
        <v>0</v>
      </c>
      <c r="G142" s="80">
        <f t="shared" si="12"/>
        <v>0</v>
      </c>
      <c r="H142" s="80">
        <f t="shared" si="13"/>
        <v>0</v>
      </c>
      <c r="I142" s="81">
        <f t="shared" si="14"/>
        <v>3144</v>
      </c>
    </row>
    <row r="143" spans="1:9" x14ac:dyDescent="0.25">
      <c r="A143" s="66" t="s">
        <v>436</v>
      </c>
      <c r="B143" s="102" t="str">
        <f t="shared" si="10"/>
        <v>Medford Area School District</v>
      </c>
      <c r="C143" s="69">
        <v>0.6</v>
      </c>
      <c r="D143" s="96">
        <f t="shared" si="11"/>
        <v>0.4</v>
      </c>
      <c r="E143" s="97">
        <v>0</v>
      </c>
      <c r="F143" s="84">
        <v>6600</v>
      </c>
      <c r="G143" s="85">
        <f t="shared" si="12"/>
        <v>0</v>
      </c>
      <c r="H143" s="85">
        <f t="shared" si="13"/>
        <v>0</v>
      </c>
      <c r="I143" s="86">
        <f t="shared" si="14"/>
        <v>0</v>
      </c>
    </row>
    <row r="144" spans="1:9" x14ac:dyDescent="0.25">
      <c r="A144" s="61" t="s">
        <v>437</v>
      </c>
      <c r="B144" s="92" t="str">
        <f t="shared" si="10"/>
        <v>Mellen School District</v>
      </c>
      <c r="C144" s="64">
        <v>0.8</v>
      </c>
      <c r="D144" s="94">
        <f t="shared" si="11"/>
        <v>0.19999999999999996</v>
      </c>
      <c r="E144" s="95">
        <v>0</v>
      </c>
      <c r="F144" s="79">
        <v>13600</v>
      </c>
      <c r="G144" s="80">
        <f t="shared" si="12"/>
        <v>0</v>
      </c>
      <c r="H144" s="80">
        <f t="shared" si="13"/>
        <v>0</v>
      </c>
      <c r="I144" s="81">
        <f t="shared" si="14"/>
        <v>0</v>
      </c>
    </row>
    <row r="145" spans="1:9" x14ac:dyDescent="0.25">
      <c r="A145" s="66" t="s">
        <v>438</v>
      </c>
      <c r="B145" s="102" t="str">
        <f t="shared" si="10"/>
        <v>Melrose-Mindoro School District</v>
      </c>
      <c r="C145" s="69">
        <v>0.7</v>
      </c>
      <c r="D145" s="96">
        <f t="shared" si="11"/>
        <v>0.30000000000000004</v>
      </c>
      <c r="E145" s="97">
        <v>1160</v>
      </c>
      <c r="F145" s="84">
        <v>16800</v>
      </c>
      <c r="G145" s="85">
        <f t="shared" si="12"/>
        <v>1160</v>
      </c>
      <c r="H145" s="85">
        <f t="shared" si="13"/>
        <v>3866.6666666666661</v>
      </c>
      <c r="I145" s="86">
        <f t="shared" si="14"/>
        <v>0</v>
      </c>
    </row>
    <row r="146" spans="1:9" x14ac:dyDescent="0.25">
      <c r="A146" s="61" t="s">
        <v>439</v>
      </c>
      <c r="B146" s="92" t="str">
        <f t="shared" si="10"/>
        <v>Menominee Indian School District</v>
      </c>
      <c r="C146" s="64">
        <v>0.85</v>
      </c>
      <c r="D146" s="94">
        <f t="shared" si="11"/>
        <v>0.15000000000000002</v>
      </c>
      <c r="E146" s="95">
        <v>8749.9999999999964</v>
      </c>
      <c r="F146" s="79">
        <v>3825</v>
      </c>
      <c r="G146" s="80">
        <f t="shared" si="12"/>
        <v>3825</v>
      </c>
      <c r="H146" s="80">
        <f t="shared" si="13"/>
        <v>25499.999999999996</v>
      </c>
      <c r="I146" s="81">
        <f t="shared" si="14"/>
        <v>4924.9999999999964</v>
      </c>
    </row>
    <row r="147" spans="1:9" x14ac:dyDescent="0.25">
      <c r="A147" s="66" t="s">
        <v>440</v>
      </c>
      <c r="B147" s="102" t="str">
        <f t="shared" si="10"/>
        <v>Menomonie Area School District</v>
      </c>
      <c r="C147" s="69">
        <v>0.7</v>
      </c>
      <c r="D147" s="96">
        <f t="shared" si="11"/>
        <v>0.30000000000000004</v>
      </c>
      <c r="E147" s="97">
        <v>70.499999999992724</v>
      </c>
      <c r="F147" s="84">
        <v>179200</v>
      </c>
      <c r="G147" s="85">
        <f t="shared" si="12"/>
        <v>70.499999999992724</v>
      </c>
      <c r="H147" s="85">
        <f t="shared" si="13"/>
        <v>234.9999999999757</v>
      </c>
      <c r="I147" s="86">
        <f t="shared" si="14"/>
        <v>0</v>
      </c>
    </row>
    <row r="148" spans="1:9" x14ac:dyDescent="0.25">
      <c r="A148" s="61" t="s">
        <v>441</v>
      </c>
      <c r="B148" s="92" t="str">
        <f t="shared" si="10"/>
        <v>Mercer School District</v>
      </c>
      <c r="C148" s="64">
        <v>0.8</v>
      </c>
      <c r="D148" s="94">
        <f t="shared" si="11"/>
        <v>0.19999999999999996</v>
      </c>
      <c r="E148" s="95">
        <v>3539</v>
      </c>
      <c r="F148" s="79">
        <v>0</v>
      </c>
      <c r="G148" s="80">
        <f t="shared" si="12"/>
        <v>0</v>
      </c>
      <c r="H148" s="80">
        <f t="shared" si="13"/>
        <v>0</v>
      </c>
      <c r="I148" s="81">
        <f t="shared" si="14"/>
        <v>3539</v>
      </c>
    </row>
    <row r="149" spans="1:9" x14ac:dyDescent="0.25">
      <c r="A149" s="66" t="s">
        <v>442</v>
      </c>
      <c r="B149" s="102" t="str">
        <f t="shared" si="10"/>
        <v>Merrill Area School District</v>
      </c>
      <c r="C149" s="69">
        <v>0.7</v>
      </c>
      <c r="D149" s="96">
        <f t="shared" si="11"/>
        <v>0.30000000000000004</v>
      </c>
      <c r="E149" s="97">
        <v>0</v>
      </c>
      <c r="F149" s="84">
        <v>1610</v>
      </c>
      <c r="G149" s="85">
        <f t="shared" si="12"/>
        <v>0</v>
      </c>
      <c r="H149" s="85">
        <f t="shared" si="13"/>
        <v>0</v>
      </c>
      <c r="I149" s="86">
        <f t="shared" si="14"/>
        <v>0</v>
      </c>
    </row>
    <row r="150" spans="1:9" x14ac:dyDescent="0.25">
      <c r="A150" s="61" t="s">
        <v>443</v>
      </c>
      <c r="B150" s="92" t="str">
        <f t="shared" si="10"/>
        <v>Mineral Point School District</v>
      </c>
      <c r="C150" s="64">
        <v>0.6</v>
      </c>
      <c r="D150" s="94">
        <f t="shared" si="11"/>
        <v>0.4</v>
      </c>
      <c r="E150" s="95">
        <v>1557</v>
      </c>
      <c r="F150" s="79">
        <v>28800</v>
      </c>
      <c r="G150" s="80">
        <f t="shared" si="12"/>
        <v>1557</v>
      </c>
      <c r="H150" s="80">
        <f t="shared" si="13"/>
        <v>3892.5</v>
      </c>
      <c r="I150" s="81">
        <f t="shared" si="14"/>
        <v>0</v>
      </c>
    </row>
    <row r="151" spans="1:9" x14ac:dyDescent="0.25">
      <c r="A151" s="66" t="s">
        <v>444</v>
      </c>
      <c r="B151" s="102" t="str">
        <f t="shared" si="10"/>
        <v>Minocqua J1 School District</v>
      </c>
      <c r="C151" s="69">
        <v>0.7</v>
      </c>
      <c r="D151" s="96">
        <f t="shared" si="11"/>
        <v>0.30000000000000004</v>
      </c>
      <c r="E151" s="97">
        <v>10385.099999999999</v>
      </c>
      <c r="F151" s="84">
        <v>6300</v>
      </c>
      <c r="G151" s="85">
        <f t="shared" si="12"/>
        <v>6300</v>
      </c>
      <c r="H151" s="85">
        <f t="shared" si="13"/>
        <v>20999.999999999996</v>
      </c>
      <c r="I151" s="86">
        <f t="shared" si="14"/>
        <v>4085.0999999999985</v>
      </c>
    </row>
    <row r="152" spans="1:9" x14ac:dyDescent="0.25">
      <c r="A152" s="61" t="s">
        <v>445</v>
      </c>
      <c r="B152" s="92" t="str">
        <f t="shared" si="10"/>
        <v>Mishicot School District</v>
      </c>
      <c r="C152" s="64">
        <v>0.6</v>
      </c>
      <c r="D152" s="94">
        <f t="shared" si="11"/>
        <v>0.4</v>
      </c>
      <c r="E152" s="95">
        <v>0</v>
      </c>
      <c r="F152" s="79">
        <v>0</v>
      </c>
      <c r="G152" s="80">
        <f t="shared" si="12"/>
        <v>0</v>
      </c>
      <c r="H152" s="80">
        <f t="shared" si="13"/>
        <v>0</v>
      </c>
      <c r="I152" s="81">
        <f t="shared" si="14"/>
        <v>0</v>
      </c>
    </row>
    <row r="153" spans="1:9" x14ac:dyDescent="0.25">
      <c r="A153" s="66" t="s">
        <v>446</v>
      </c>
      <c r="B153" s="102" t="str">
        <f t="shared" si="10"/>
        <v>Mondovi School District</v>
      </c>
      <c r="C153" s="69">
        <v>0.7</v>
      </c>
      <c r="D153" s="96">
        <f t="shared" si="11"/>
        <v>0.30000000000000004</v>
      </c>
      <c r="E153" s="97">
        <v>2600</v>
      </c>
      <c r="F153" s="84">
        <v>140</v>
      </c>
      <c r="G153" s="85">
        <f t="shared" si="12"/>
        <v>140</v>
      </c>
      <c r="H153" s="85">
        <f t="shared" si="13"/>
        <v>466.66666666666657</v>
      </c>
      <c r="I153" s="86">
        <f t="shared" si="14"/>
        <v>2460</v>
      </c>
    </row>
    <row r="154" spans="1:9" x14ac:dyDescent="0.25">
      <c r="A154" s="61" t="s">
        <v>447</v>
      </c>
      <c r="B154" s="92" t="str">
        <f t="shared" si="10"/>
        <v>Monroe School District</v>
      </c>
      <c r="C154" s="64">
        <v>0.7</v>
      </c>
      <c r="D154" s="94">
        <f t="shared" si="11"/>
        <v>0.30000000000000004</v>
      </c>
      <c r="E154" s="95">
        <v>0</v>
      </c>
      <c r="F154" s="79">
        <v>31500</v>
      </c>
      <c r="G154" s="80">
        <f t="shared" si="12"/>
        <v>0</v>
      </c>
      <c r="H154" s="80">
        <f t="shared" si="13"/>
        <v>0</v>
      </c>
      <c r="I154" s="81">
        <f t="shared" si="14"/>
        <v>0</v>
      </c>
    </row>
    <row r="155" spans="1:9" x14ac:dyDescent="0.25">
      <c r="A155" s="66" t="s">
        <v>448</v>
      </c>
      <c r="B155" s="102" t="str">
        <f t="shared" si="10"/>
        <v>Montello School District</v>
      </c>
      <c r="C155" s="69">
        <v>0</v>
      </c>
      <c r="D155" s="96">
        <f t="shared" si="11"/>
        <v>1</v>
      </c>
      <c r="E155" s="97">
        <v>26664</v>
      </c>
      <c r="F155" s="84">
        <v>0</v>
      </c>
      <c r="G155" s="85">
        <f t="shared" si="12"/>
        <v>0</v>
      </c>
      <c r="H155" s="85">
        <f t="shared" si="13"/>
        <v>0</v>
      </c>
      <c r="I155" s="86">
        <f t="shared" si="14"/>
        <v>26664</v>
      </c>
    </row>
    <row r="156" spans="1:9" x14ac:dyDescent="0.25">
      <c r="A156" s="61" t="s">
        <v>449</v>
      </c>
      <c r="B156" s="92" t="str">
        <f t="shared" si="10"/>
        <v>Monticello School District</v>
      </c>
      <c r="C156" s="64">
        <v>0.6</v>
      </c>
      <c r="D156" s="94">
        <f t="shared" si="11"/>
        <v>0.4</v>
      </c>
      <c r="E156" s="95">
        <v>30000</v>
      </c>
      <c r="F156" s="79">
        <v>300</v>
      </c>
      <c r="G156" s="80">
        <f t="shared" si="12"/>
        <v>300</v>
      </c>
      <c r="H156" s="80">
        <f t="shared" si="13"/>
        <v>750</v>
      </c>
      <c r="I156" s="81">
        <f t="shared" si="14"/>
        <v>29700</v>
      </c>
    </row>
    <row r="157" spans="1:9" x14ac:dyDescent="0.25">
      <c r="A157" s="66" t="s">
        <v>450</v>
      </c>
      <c r="B157" s="102" t="str">
        <f t="shared" si="10"/>
        <v>Mosinee School District</v>
      </c>
      <c r="C157" s="69">
        <v>0.5</v>
      </c>
      <c r="D157" s="96">
        <f t="shared" si="11"/>
        <v>0.5</v>
      </c>
      <c r="E157" s="97">
        <v>168</v>
      </c>
      <c r="F157" s="84">
        <v>50500</v>
      </c>
      <c r="G157" s="85">
        <f t="shared" si="12"/>
        <v>168</v>
      </c>
      <c r="H157" s="85">
        <f t="shared" si="13"/>
        <v>336</v>
      </c>
      <c r="I157" s="86">
        <f t="shared" si="14"/>
        <v>0</v>
      </c>
    </row>
    <row r="158" spans="1:9" x14ac:dyDescent="0.25">
      <c r="A158" s="61" t="s">
        <v>451</v>
      </c>
      <c r="B158" s="92" t="str">
        <f t="shared" si="10"/>
        <v>Necedah Area School District</v>
      </c>
      <c r="C158" s="64">
        <v>0.8</v>
      </c>
      <c r="D158" s="94">
        <f t="shared" si="11"/>
        <v>0.19999999999999996</v>
      </c>
      <c r="E158" s="95">
        <v>0</v>
      </c>
      <c r="F158" s="79">
        <v>4800</v>
      </c>
      <c r="G158" s="80">
        <f t="shared" si="12"/>
        <v>0</v>
      </c>
      <c r="H158" s="80">
        <f t="shared" si="13"/>
        <v>0</v>
      </c>
      <c r="I158" s="81">
        <f t="shared" si="14"/>
        <v>0</v>
      </c>
    </row>
    <row r="159" spans="1:9" x14ac:dyDescent="0.25">
      <c r="A159" s="66" t="s">
        <v>452</v>
      </c>
      <c r="B159" s="102" t="str">
        <f t="shared" si="10"/>
        <v>Neillsville School District</v>
      </c>
      <c r="C159" s="69">
        <v>0.7</v>
      </c>
      <c r="D159" s="96">
        <f t="shared" si="11"/>
        <v>0.30000000000000004</v>
      </c>
      <c r="E159" s="97">
        <v>460</v>
      </c>
      <c r="F159" s="84">
        <v>0</v>
      </c>
      <c r="G159" s="85">
        <f t="shared" si="12"/>
        <v>0</v>
      </c>
      <c r="H159" s="85">
        <f t="shared" si="13"/>
        <v>0</v>
      </c>
      <c r="I159" s="86">
        <f t="shared" si="14"/>
        <v>460</v>
      </c>
    </row>
    <row r="160" spans="1:9" x14ac:dyDescent="0.25">
      <c r="A160" s="61" t="s">
        <v>453</v>
      </c>
      <c r="B160" s="92" t="str">
        <f t="shared" si="10"/>
        <v>Nekoosa School District</v>
      </c>
      <c r="C160" s="64">
        <v>0.7</v>
      </c>
      <c r="D160" s="94">
        <f t="shared" si="11"/>
        <v>0.30000000000000004</v>
      </c>
      <c r="E160" s="95">
        <v>19.999999999992724</v>
      </c>
      <c r="F160" s="79">
        <v>7000</v>
      </c>
      <c r="G160" s="80">
        <f t="shared" si="12"/>
        <v>19.999999999992724</v>
      </c>
      <c r="H160" s="80">
        <f t="shared" si="13"/>
        <v>66.666666666642399</v>
      </c>
      <c r="I160" s="81">
        <f t="shared" si="14"/>
        <v>0</v>
      </c>
    </row>
    <row r="161" spans="1:9" x14ac:dyDescent="0.25">
      <c r="A161" s="66" t="s">
        <v>454</v>
      </c>
      <c r="B161" s="102" t="str">
        <f t="shared" si="10"/>
        <v>New Auburn School District</v>
      </c>
      <c r="C161" s="69">
        <v>0.7</v>
      </c>
      <c r="D161" s="96">
        <f t="shared" si="11"/>
        <v>0.30000000000000004</v>
      </c>
      <c r="E161" s="97">
        <v>28089</v>
      </c>
      <c r="F161" s="84">
        <v>45500</v>
      </c>
      <c r="G161" s="85">
        <f t="shared" si="12"/>
        <v>28089</v>
      </c>
      <c r="H161" s="85">
        <f t="shared" si="13"/>
        <v>93629.999999999985</v>
      </c>
      <c r="I161" s="86">
        <f t="shared" si="14"/>
        <v>0</v>
      </c>
    </row>
    <row r="162" spans="1:9" x14ac:dyDescent="0.25">
      <c r="A162" s="61" t="s">
        <v>455</v>
      </c>
      <c r="B162" s="92" t="str">
        <f t="shared" si="10"/>
        <v>New Glarus School District</v>
      </c>
      <c r="C162" s="64">
        <v>0.6</v>
      </c>
      <c r="D162" s="94">
        <f t="shared" si="11"/>
        <v>0.4</v>
      </c>
      <c r="E162" s="95">
        <v>3080</v>
      </c>
      <c r="F162" s="79">
        <v>1920</v>
      </c>
      <c r="G162" s="80">
        <f t="shared" si="12"/>
        <v>1920</v>
      </c>
      <c r="H162" s="80">
        <f t="shared" si="13"/>
        <v>4800</v>
      </c>
      <c r="I162" s="81">
        <f t="shared" si="14"/>
        <v>1160</v>
      </c>
    </row>
    <row r="163" spans="1:9" x14ac:dyDescent="0.25">
      <c r="A163" s="66" t="s">
        <v>456</v>
      </c>
      <c r="B163" s="102" t="str">
        <f t="shared" si="10"/>
        <v>New Holstein School District</v>
      </c>
      <c r="C163" s="69">
        <v>0.6</v>
      </c>
      <c r="D163" s="96">
        <f t="shared" si="11"/>
        <v>0.4</v>
      </c>
      <c r="E163" s="97">
        <v>24862</v>
      </c>
      <c r="F163" s="84">
        <v>78600</v>
      </c>
      <c r="G163" s="85">
        <f t="shared" si="12"/>
        <v>24862</v>
      </c>
      <c r="H163" s="85">
        <f t="shared" si="13"/>
        <v>62155</v>
      </c>
      <c r="I163" s="86">
        <f t="shared" si="14"/>
        <v>0</v>
      </c>
    </row>
    <row r="164" spans="1:9" x14ac:dyDescent="0.25">
      <c r="A164" s="61" t="s">
        <v>457</v>
      </c>
      <c r="B164" s="92" t="str">
        <f t="shared" si="10"/>
        <v>New Lisbon School District</v>
      </c>
      <c r="C164" s="64">
        <v>0.8</v>
      </c>
      <c r="D164" s="94">
        <f t="shared" si="11"/>
        <v>0.19999999999999996</v>
      </c>
      <c r="E164" s="95">
        <v>2768.5999999999985</v>
      </c>
      <c r="F164" s="79">
        <v>9600</v>
      </c>
      <c r="G164" s="80">
        <f t="shared" si="12"/>
        <v>2768.5999999999985</v>
      </c>
      <c r="H164" s="80">
        <f t="shared" si="13"/>
        <v>13842.999999999996</v>
      </c>
      <c r="I164" s="81">
        <f t="shared" si="14"/>
        <v>0</v>
      </c>
    </row>
    <row r="165" spans="1:9" x14ac:dyDescent="0.25">
      <c r="A165" s="66" t="s">
        <v>458</v>
      </c>
      <c r="B165" s="102" t="str">
        <f t="shared" si="10"/>
        <v>New London School District</v>
      </c>
      <c r="C165" s="69">
        <v>0.7</v>
      </c>
      <c r="D165" s="96">
        <f t="shared" si="11"/>
        <v>0.30000000000000004</v>
      </c>
      <c r="E165" s="97">
        <v>60000</v>
      </c>
      <c r="F165" s="84">
        <v>42700</v>
      </c>
      <c r="G165" s="85">
        <f t="shared" si="12"/>
        <v>42700</v>
      </c>
      <c r="H165" s="85">
        <f t="shared" si="13"/>
        <v>142333.33333333331</v>
      </c>
      <c r="I165" s="86">
        <f t="shared" si="14"/>
        <v>17300</v>
      </c>
    </row>
    <row r="166" spans="1:9" x14ac:dyDescent="0.25">
      <c r="A166" s="61" t="s">
        <v>459</v>
      </c>
      <c r="B166" s="92" t="str">
        <f t="shared" si="10"/>
        <v>Niagara School District</v>
      </c>
      <c r="C166" s="64">
        <v>0.8</v>
      </c>
      <c r="D166" s="94">
        <f t="shared" si="11"/>
        <v>0.19999999999999996</v>
      </c>
      <c r="E166" s="95">
        <v>9310.0000000000036</v>
      </c>
      <c r="F166" s="79">
        <v>49600</v>
      </c>
      <c r="G166" s="80">
        <f t="shared" si="12"/>
        <v>9310.0000000000036</v>
      </c>
      <c r="H166" s="80">
        <f t="shared" si="13"/>
        <v>46550.000000000029</v>
      </c>
      <c r="I166" s="81">
        <f t="shared" si="14"/>
        <v>0</v>
      </c>
    </row>
    <row r="167" spans="1:9" x14ac:dyDescent="0.25">
      <c r="A167" s="66" t="s">
        <v>460</v>
      </c>
      <c r="B167" s="102" t="str">
        <f t="shared" si="10"/>
        <v>North Cape School District</v>
      </c>
      <c r="C167" s="69">
        <v>0.5</v>
      </c>
      <c r="D167" s="96">
        <f t="shared" si="11"/>
        <v>0.5</v>
      </c>
      <c r="E167" s="97">
        <v>0</v>
      </c>
      <c r="F167" s="84">
        <v>100</v>
      </c>
      <c r="G167" s="85">
        <f t="shared" si="12"/>
        <v>0</v>
      </c>
      <c r="H167" s="85">
        <f t="shared" si="13"/>
        <v>0</v>
      </c>
      <c r="I167" s="86">
        <f t="shared" si="14"/>
        <v>0</v>
      </c>
    </row>
    <row r="168" spans="1:9" x14ac:dyDescent="0.25">
      <c r="A168" s="61" t="s">
        <v>461</v>
      </c>
      <c r="B168" s="92" t="str">
        <f t="shared" si="10"/>
        <v>North Crawford School District</v>
      </c>
      <c r="C168" s="64">
        <v>0.8</v>
      </c>
      <c r="D168" s="94">
        <f t="shared" si="11"/>
        <v>0.19999999999999996</v>
      </c>
      <c r="E168" s="95">
        <v>0</v>
      </c>
      <c r="F168" s="79">
        <v>0</v>
      </c>
      <c r="G168" s="80">
        <f t="shared" si="12"/>
        <v>0</v>
      </c>
      <c r="H168" s="80">
        <f t="shared" si="13"/>
        <v>0</v>
      </c>
      <c r="I168" s="81">
        <f t="shared" si="14"/>
        <v>0</v>
      </c>
    </row>
    <row r="169" spans="1:9" x14ac:dyDescent="0.25">
      <c r="A169" s="66" t="s">
        <v>462</v>
      </c>
      <c r="B169" s="102" t="str">
        <f t="shared" si="10"/>
        <v>North Lakeland School District</v>
      </c>
      <c r="C169" s="69">
        <v>0.7</v>
      </c>
      <c r="D169" s="96">
        <f t="shared" si="11"/>
        <v>0.30000000000000004</v>
      </c>
      <c r="E169" s="97">
        <v>17362</v>
      </c>
      <c r="F169" s="84">
        <v>350</v>
      </c>
      <c r="G169" s="85">
        <f t="shared" si="12"/>
        <v>350</v>
      </c>
      <c r="H169" s="85">
        <f t="shared" si="13"/>
        <v>1166.6666666666665</v>
      </c>
      <c r="I169" s="86">
        <f t="shared" si="14"/>
        <v>17012</v>
      </c>
    </row>
    <row r="170" spans="1:9" x14ac:dyDescent="0.25">
      <c r="A170" s="61" t="s">
        <v>463</v>
      </c>
      <c r="B170" s="92" t="str">
        <f t="shared" si="10"/>
        <v>Northern Ozaukee School District</v>
      </c>
      <c r="C170" s="64">
        <v>0.6</v>
      </c>
      <c r="D170" s="94">
        <f t="shared" si="11"/>
        <v>0.4</v>
      </c>
      <c r="E170" s="95">
        <v>33520</v>
      </c>
      <c r="F170" s="79">
        <v>18000</v>
      </c>
      <c r="G170" s="80">
        <f t="shared" si="12"/>
        <v>18000</v>
      </c>
      <c r="H170" s="80">
        <f t="shared" si="13"/>
        <v>45000</v>
      </c>
      <c r="I170" s="81">
        <f t="shared" si="14"/>
        <v>15520</v>
      </c>
    </row>
    <row r="171" spans="1:9" x14ac:dyDescent="0.25">
      <c r="A171" s="66" t="s">
        <v>464</v>
      </c>
      <c r="B171" s="102" t="str">
        <f t="shared" si="10"/>
        <v>Northland Pines School District</v>
      </c>
      <c r="C171" s="69">
        <v>0.7</v>
      </c>
      <c r="D171" s="96">
        <f t="shared" si="11"/>
        <v>0.30000000000000004</v>
      </c>
      <c r="E171" s="97">
        <v>7073.5999999999913</v>
      </c>
      <c r="F171" s="84">
        <v>7700</v>
      </c>
      <c r="G171" s="85">
        <f t="shared" si="12"/>
        <v>7073.5999999999913</v>
      </c>
      <c r="H171" s="85">
        <f t="shared" si="13"/>
        <v>23578.666666666635</v>
      </c>
      <c r="I171" s="86">
        <f t="shared" si="14"/>
        <v>0</v>
      </c>
    </row>
    <row r="172" spans="1:9" x14ac:dyDescent="0.25">
      <c r="A172" s="61" t="s">
        <v>465</v>
      </c>
      <c r="B172" s="92" t="str">
        <f t="shared" si="10"/>
        <v>Northwood School District</v>
      </c>
      <c r="C172" s="64">
        <v>0.8</v>
      </c>
      <c r="D172" s="94">
        <f t="shared" si="11"/>
        <v>0.19999999999999996</v>
      </c>
      <c r="E172" s="95">
        <v>16237.400000000003</v>
      </c>
      <c r="F172" s="79">
        <v>0</v>
      </c>
      <c r="G172" s="80">
        <f t="shared" si="12"/>
        <v>0</v>
      </c>
      <c r="H172" s="80">
        <f t="shared" si="13"/>
        <v>0</v>
      </c>
      <c r="I172" s="81">
        <f t="shared" si="14"/>
        <v>16237.400000000003</v>
      </c>
    </row>
    <row r="173" spans="1:9" x14ac:dyDescent="0.25">
      <c r="A173" s="66" t="s">
        <v>466</v>
      </c>
      <c r="B173" s="102" t="str">
        <f t="shared" si="10"/>
        <v>Norwalk-Ontario-Wilton School District</v>
      </c>
      <c r="C173" s="69">
        <v>0.8</v>
      </c>
      <c r="D173" s="96">
        <f t="shared" si="11"/>
        <v>0.19999999999999996</v>
      </c>
      <c r="E173" s="97">
        <v>8708</v>
      </c>
      <c r="F173" s="84">
        <v>9600</v>
      </c>
      <c r="G173" s="85">
        <f t="shared" si="12"/>
        <v>8708</v>
      </c>
      <c r="H173" s="85">
        <f t="shared" si="13"/>
        <v>43540.000000000007</v>
      </c>
      <c r="I173" s="86">
        <f t="shared" si="14"/>
        <v>0</v>
      </c>
    </row>
    <row r="174" spans="1:9" x14ac:dyDescent="0.25">
      <c r="A174" s="61" t="s">
        <v>467</v>
      </c>
      <c r="B174" s="92" t="str">
        <f t="shared" si="10"/>
        <v>Norway J7 School District</v>
      </c>
      <c r="C174" s="64">
        <v>0.5</v>
      </c>
      <c r="D174" s="94">
        <f t="shared" si="11"/>
        <v>0.5</v>
      </c>
      <c r="E174" s="95">
        <v>25010</v>
      </c>
      <c r="F174" s="79">
        <v>7000</v>
      </c>
      <c r="G174" s="80">
        <f t="shared" si="12"/>
        <v>7000</v>
      </c>
      <c r="H174" s="80">
        <f t="shared" si="13"/>
        <v>14000</v>
      </c>
      <c r="I174" s="81">
        <f t="shared" si="14"/>
        <v>18010</v>
      </c>
    </row>
    <row r="175" spans="1:9" x14ac:dyDescent="0.25">
      <c r="A175" s="66" t="s">
        <v>468</v>
      </c>
      <c r="B175" s="102" t="str">
        <f t="shared" si="10"/>
        <v>Oakfield School District</v>
      </c>
      <c r="C175" s="69">
        <v>0.6</v>
      </c>
      <c r="D175" s="96">
        <f t="shared" si="11"/>
        <v>0.4</v>
      </c>
      <c r="E175" s="97">
        <v>0</v>
      </c>
      <c r="F175" s="84">
        <v>18600</v>
      </c>
      <c r="G175" s="85">
        <f t="shared" si="12"/>
        <v>0</v>
      </c>
      <c r="H175" s="85">
        <f t="shared" si="13"/>
        <v>0</v>
      </c>
      <c r="I175" s="86">
        <f t="shared" si="14"/>
        <v>0</v>
      </c>
    </row>
    <row r="176" spans="1:9" x14ac:dyDescent="0.25">
      <c r="A176" s="61" t="s">
        <v>469</v>
      </c>
      <c r="B176" s="92" t="str">
        <f t="shared" si="10"/>
        <v>Oconto School District</v>
      </c>
      <c r="C176" s="64">
        <v>0.7</v>
      </c>
      <c r="D176" s="94">
        <f t="shared" si="11"/>
        <v>0.30000000000000004</v>
      </c>
      <c r="E176" s="95">
        <v>38232.5</v>
      </c>
      <c r="F176" s="79">
        <v>86100</v>
      </c>
      <c r="G176" s="80">
        <f t="shared" si="12"/>
        <v>38232.5</v>
      </c>
      <c r="H176" s="80">
        <f t="shared" si="13"/>
        <v>127441.66666666664</v>
      </c>
      <c r="I176" s="81">
        <f t="shared" si="14"/>
        <v>0</v>
      </c>
    </row>
    <row r="177" spans="1:9" x14ac:dyDescent="0.25">
      <c r="A177" s="66" t="s">
        <v>470</v>
      </c>
      <c r="B177" s="102" t="str">
        <f t="shared" si="10"/>
        <v>Oconto Falls School District</v>
      </c>
      <c r="C177" s="69">
        <v>0.6</v>
      </c>
      <c r="D177" s="96">
        <f t="shared" si="11"/>
        <v>0.4</v>
      </c>
      <c r="E177" s="97">
        <v>0</v>
      </c>
      <c r="F177" s="84">
        <v>7200</v>
      </c>
      <c r="G177" s="85">
        <f t="shared" si="12"/>
        <v>0</v>
      </c>
      <c r="H177" s="85">
        <f t="shared" si="13"/>
        <v>0</v>
      </c>
      <c r="I177" s="86">
        <f t="shared" si="14"/>
        <v>0</v>
      </c>
    </row>
    <row r="178" spans="1:9" x14ac:dyDescent="0.25">
      <c r="A178" s="61" t="s">
        <v>471</v>
      </c>
      <c r="B178" s="92" t="str">
        <f t="shared" si="10"/>
        <v>Omro School District</v>
      </c>
      <c r="C178" s="64">
        <v>0.6</v>
      </c>
      <c r="D178" s="94">
        <f t="shared" si="11"/>
        <v>0.4</v>
      </c>
      <c r="E178" s="95">
        <v>0</v>
      </c>
      <c r="F178" s="79">
        <v>4800</v>
      </c>
      <c r="G178" s="80">
        <f t="shared" si="12"/>
        <v>0</v>
      </c>
      <c r="H178" s="80">
        <f t="shared" si="13"/>
        <v>0</v>
      </c>
      <c r="I178" s="81">
        <f t="shared" si="14"/>
        <v>0</v>
      </c>
    </row>
    <row r="179" spans="1:9" x14ac:dyDescent="0.25">
      <c r="A179" s="66" t="s">
        <v>472</v>
      </c>
      <c r="B179" s="102" t="str">
        <f t="shared" si="10"/>
        <v>Osceola School District</v>
      </c>
      <c r="C179" s="69">
        <v>0.6</v>
      </c>
      <c r="D179" s="96">
        <f t="shared" si="11"/>
        <v>0.4</v>
      </c>
      <c r="E179" s="97">
        <v>0</v>
      </c>
      <c r="F179" s="84">
        <v>120600</v>
      </c>
      <c r="G179" s="85">
        <f t="shared" si="12"/>
        <v>0</v>
      </c>
      <c r="H179" s="85">
        <f t="shared" si="13"/>
        <v>0</v>
      </c>
      <c r="I179" s="86">
        <f t="shared" si="14"/>
        <v>0</v>
      </c>
    </row>
    <row r="180" spans="1:9" x14ac:dyDescent="0.25">
      <c r="A180" s="61" t="s">
        <v>473</v>
      </c>
      <c r="B180" s="92" t="str">
        <f t="shared" si="10"/>
        <v>Osseo-Fairchild School District</v>
      </c>
      <c r="C180" s="64">
        <v>0.7</v>
      </c>
      <c r="D180" s="94">
        <f t="shared" si="11"/>
        <v>0.30000000000000004</v>
      </c>
      <c r="E180" s="95">
        <v>100</v>
      </c>
      <c r="F180" s="79">
        <v>30800</v>
      </c>
      <c r="G180" s="80">
        <f t="shared" si="12"/>
        <v>100</v>
      </c>
      <c r="H180" s="80">
        <f t="shared" si="13"/>
        <v>333.33333333333326</v>
      </c>
      <c r="I180" s="81">
        <f t="shared" si="14"/>
        <v>0</v>
      </c>
    </row>
    <row r="181" spans="1:9" x14ac:dyDescent="0.25">
      <c r="A181" s="66" t="s">
        <v>474</v>
      </c>
      <c r="B181" s="102" t="str">
        <f t="shared" si="10"/>
        <v>Owen-Withee School District</v>
      </c>
      <c r="C181" s="69">
        <v>0.7</v>
      </c>
      <c r="D181" s="96">
        <f t="shared" si="11"/>
        <v>0.30000000000000004</v>
      </c>
      <c r="E181" s="97">
        <v>10</v>
      </c>
      <c r="F181" s="84">
        <v>1610</v>
      </c>
      <c r="G181" s="85">
        <f t="shared" si="12"/>
        <v>10</v>
      </c>
      <c r="H181" s="85">
        <f t="shared" si="13"/>
        <v>33.333333333333329</v>
      </c>
      <c r="I181" s="86">
        <f t="shared" si="14"/>
        <v>0</v>
      </c>
    </row>
    <row r="182" spans="1:9" x14ac:dyDescent="0.25">
      <c r="A182" s="61" t="s">
        <v>475</v>
      </c>
      <c r="B182" s="92" t="str">
        <f t="shared" si="10"/>
        <v>Palmyra-Eagle Area School District</v>
      </c>
      <c r="C182" s="64">
        <v>0.6</v>
      </c>
      <c r="D182" s="94">
        <f t="shared" si="11"/>
        <v>0.4</v>
      </c>
      <c r="E182" s="95">
        <v>0</v>
      </c>
      <c r="F182" s="79">
        <v>9000</v>
      </c>
      <c r="G182" s="80">
        <f t="shared" si="12"/>
        <v>0</v>
      </c>
      <c r="H182" s="80">
        <f t="shared" si="13"/>
        <v>0</v>
      </c>
      <c r="I182" s="81">
        <f t="shared" si="14"/>
        <v>0</v>
      </c>
    </row>
    <row r="183" spans="1:9" x14ac:dyDescent="0.25">
      <c r="A183" s="66" t="s">
        <v>476</v>
      </c>
      <c r="B183" s="102" t="str">
        <f t="shared" si="10"/>
        <v>Pardeeville Area School District</v>
      </c>
      <c r="C183" s="69">
        <v>0.7</v>
      </c>
      <c r="D183" s="96">
        <f t="shared" si="11"/>
        <v>0.30000000000000004</v>
      </c>
      <c r="E183" s="97">
        <v>220.19999999999709</v>
      </c>
      <c r="F183" s="84">
        <v>1540</v>
      </c>
      <c r="G183" s="85">
        <f t="shared" si="12"/>
        <v>220.19999999999709</v>
      </c>
      <c r="H183" s="85">
        <f t="shared" si="13"/>
        <v>733.99999999999022</v>
      </c>
      <c r="I183" s="86">
        <f t="shared" si="14"/>
        <v>0</v>
      </c>
    </row>
    <row r="184" spans="1:9" x14ac:dyDescent="0.25">
      <c r="A184" s="61" t="s">
        <v>477</v>
      </c>
      <c r="B184" s="92" t="str">
        <f t="shared" si="10"/>
        <v>Paris J1 School District</v>
      </c>
      <c r="C184" s="64">
        <v>0.6</v>
      </c>
      <c r="D184" s="94">
        <f t="shared" si="11"/>
        <v>0.4</v>
      </c>
      <c r="E184" s="95">
        <v>30000</v>
      </c>
      <c r="F184" s="79">
        <v>25800</v>
      </c>
      <c r="G184" s="80">
        <f t="shared" si="12"/>
        <v>25800</v>
      </c>
      <c r="H184" s="80">
        <f t="shared" si="13"/>
        <v>64500</v>
      </c>
      <c r="I184" s="81">
        <f t="shared" si="14"/>
        <v>4200</v>
      </c>
    </row>
    <row r="185" spans="1:9" x14ac:dyDescent="0.25">
      <c r="A185" s="66" t="s">
        <v>478</v>
      </c>
      <c r="B185" s="102" t="str">
        <f t="shared" si="10"/>
        <v>Parkview School District</v>
      </c>
      <c r="C185" s="69">
        <v>0.6</v>
      </c>
      <c r="D185" s="96">
        <f t="shared" si="11"/>
        <v>0.4</v>
      </c>
      <c r="E185" s="97">
        <v>0</v>
      </c>
      <c r="F185" s="84">
        <v>0</v>
      </c>
      <c r="G185" s="85">
        <f t="shared" si="12"/>
        <v>0</v>
      </c>
      <c r="H185" s="85">
        <f t="shared" si="13"/>
        <v>0</v>
      </c>
      <c r="I185" s="86">
        <f t="shared" si="14"/>
        <v>0</v>
      </c>
    </row>
    <row r="186" spans="1:9" x14ac:dyDescent="0.25">
      <c r="A186" s="61" t="s">
        <v>479</v>
      </c>
      <c r="B186" s="92" t="str">
        <f t="shared" si="10"/>
        <v>Pecatonica Area School District</v>
      </c>
      <c r="C186" s="64">
        <v>0.7</v>
      </c>
      <c r="D186" s="94">
        <f t="shared" si="11"/>
        <v>0.30000000000000004</v>
      </c>
      <c r="E186" s="95">
        <v>0</v>
      </c>
      <c r="F186" s="79">
        <v>2100</v>
      </c>
      <c r="G186" s="80">
        <f t="shared" si="12"/>
        <v>0</v>
      </c>
      <c r="H186" s="80">
        <f t="shared" si="13"/>
        <v>0</v>
      </c>
      <c r="I186" s="81">
        <f t="shared" si="14"/>
        <v>0</v>
      </c>
    </row>
    <row r="187" spans="1:9" x14ac:dyDescent="0.25">
      <c r="A187" s="66" t="s">
        <v>480</v>
      </c>
      <c r="B187" s="102" t="str">
        <f t="shared" si="10"/>
        <v>Pepin Area School District</v>
      </c>
      <c r="C187" s="69">
        <v>0.6</v>
      </c>
      <c r="D187" s="96">
        <f t="shared" si="11"/>
        <v>0.4</v>
      </c>
      <c r="E187" s="97">
        <v>500</v>
      </c>
      <c r="F187" s="84">
        <v>0</v>
      </c>
      <c r="G187" s="85">
        <f t="shared" si="12"/>
        <v>0</v>
      </c>
      <c r="H187" s="85">
        <f t="shared" si="13"/>
        <v>0</v>
      </c>
      <c r="I187" s="86">
        <f t="shared" si="14"/>
        <v>500</v>
      </c>
    </row>
    <row r="188" spans="1:9" x14ac:dyDescent="0.25">
      <c r="A188" s="61" t="s">
        <v>481</v>
      </c>
      <c r="B188" s="92" t="str">
        <f t="shared" si="10"/>
        <v>Peshtigo School District</v>
      </c>
      <c r="C188" s="64">
        <v>0.6</v>
      </c>
      <c r="D188" s="94">
        <f t="shared" si="11"/>
        <v>0.4</v>
      </c>
      <c r="E188" s="95">
        <v>4000</v>
      </c>
      <c r="F188" s="79">
        <v>56400</v>
      </c>
      <c r="G188" s="80">
        <f t="shared" si="12"/>
        <v>4000</v>
      </c>
      <c r="H188" s="80">
        <f t="shared" si="13"/>
        <v>10000</v>
      </c>
      <c r="I188" s="81">
        <f t="shared" si="14"/>
        <v>0</v>
      </c>
    </row>
    <row r="189" spans="1:9" x14ac:dyDescent="0.25">
      <c r="A189" s="66" t="s">
        <v>482</v>
      </c>
      <c r="B189" s="102" t="str">
        <f t="shared" si="10"/>
        <v>Phelps School District</v>
      </c>
      <c r="C189" s="69">
        <v>0.8</v>
      </c>
      <c r="D189" s="96">
        <f t="shared" si="11"/>
        <v>0.19999999999999996</v>
      </c>
      <c r="E189" s="97">
        <v>30000</v>
      </c>
      <c r="F189" s="84">
        <v>480</v>
      </c>
      <c r="G189" s="85">
        <f t="shared" si="12"/>
        <v>480</v>
      </c>
      <c r="H189" s="85">
        <f t="shared" si="13"/>
        <v>2400.0000000000005</v>
      </c>
      <c r="I189" s="86">
        <f t="shared" si="14"/>
        <v>29520</v>
      </c>
    </row>
    <row r="190" spans="1:9" x14ac:dyDescent="0.25">
      <c r="A190" s="61" t="s">
        <v>483</v>
      </c>
      <c r="B190" s="92" t="str">
        <f t="shared" si="10"/>
        <v>Phillips School District</v>
      </c>
      <c r="C190" s="64">
        <v>0.7</v>
      </c>
      <c r="D190" s="94">
        <f t="shared" si="11"/>
        <v>0.30000000000000004</v>
      </c>
      <c r="E190" s="95">
        <v>1999.9000000000015</v>
      </c>
      <c r="F190" s="79">
        <v>25900</v>
      </c>
      <c r="G190" s="80">
        <f t="shared" si="12"/>
        <v>1999.9000000000015</v>
      </c>
      <c r="H190" s="80">
        <f t="shared" si="13"/>
        <v>6666.3333333333376</v>
      </c>
      <c r="I190" s="81">
        <f t="shared" si="14"/>
        <v>0</v>
      </c>
    </row>
    <row r="191" spans="1:9" x14ac:dyDescent="0.25">
      <c r="A191" s="66" t="s">
        <v>484</v>
      </c>
      <c r="B191" s="102" t="str">
        <f t="shared" si="10"/>
        <v>Pittsville School District</v>
      </c>
      <c r="C191" s="69">
        <v>0.6</v>
      </c>
      <c r="D191" s="96">
        <f t="shared" si="11"/>
        <v>0.4</v>
      </c>
      <c r="E191" s="97">
        <v>7301</v>
      </c>
      <c r="F191" s="84">
        <v>600</v>
      </c>
      <c r="G191" s="85">
        <f t="shared" si="12"/>
        <v>600</v>
      </c>
      <c r="H191" s="85">
        <f t="shared" si="13"/>
        <v>1500</v>
      </c>
      <c r="I191" s="86">
        <f t="shared" si="14"/>
        <v>6701</v>
      </c>
    </row>
    <row r="192" spans="1:9" x14ac:dyDescent="0.25">
      <c r="A192" s="61" t="s">
        <v>485</v>
      </c>
      <c r="B192" s="92" t="str">
        <f t="shared" si="10"/>
        <v>Platteville School District</v>
      </c>
      <c r="C192" s="64">
        <v>0.6</v>
      </c>
      <c r="D192" s="94">
        <f t="shared" si="11"/>
        <v>0.4</v>
      </c>
      <c r="E192" s="95">
        <v>6445.5999999999985</v>
      </c>
      <c r="F192" s="79">
        <v>15600</v>
      </c>
      <c r="G192" s="80">
        <f t="shared" si="12"/>
        <v>6445.5999999999985</v>
      </c>
      <c r="H192" s="80">
        <f t="shared" si="13"/>
        <v>16113.999999999996</v>
      </c>
      <c r="I192" s="81">
        <f t="shared" si="14"/>
        <v>0</v>
      </c>
    </row>
    <row r="193" spans="1:9" x14ac:dyDescent="0.25">
      <c r="A193" s="66" t="s">
        <v>486</v>
      </c>
      <c r="B193" s="102" t="str">
        <f t="shared" si="10"/>
        <v>Plum City School District</v>
      </c>
      <c r="C193" s="69">
        <v>0.7</v>
      </c>
      <c r="D193" s="96">
        <f t="shared" si="11"/>
        <v>0.30000000000000004</v>
      </c>
      <c r="E193" s="97">
        <v>0</v>
      </c>
      <c r="F193" s="84">
        <v>2660</v>
      </c>
      <c r="G193" s="85">
        <f t="shared" si="12"/>
        <v>0</v>
      </c>
      <c r="H193" s="85">
        <f t="shared" si="13"/>
        <v>0</v>
      </c>
      <c r="I193" s="86">
        <f t="shared" si="14"/>
        <v>0</v>
      </c>
    </row>
    <row r="194" spans="1:9" x14ac:dyDescent="0.25">
      <c r="A194" s="61" t="s">
        <v>487</v>
      </c>
      <c r="B194" s="92" t="str">
        <f t="shared" si="10"/>
        <v>Port Edwards School District</v>
      </c>
      <c r="C194" s="64">
        <v>0.6</v>
      </c>
      <c r="D194" s="94">
        <f t="shared" si="11"/>
        <v>0.4</v>
      </c>
      <c r="E194" s="95">
        <v>344.09999999999854</v>
      </c>
      <c r="F194" s="79">
        <v>3600</v>
      </c>
      <c r="G194" s="80">
        <f t="shared" si="12"/>
        <v>344.09999999999854</v>
      </c>
      <c r="H194" s="80">
        <f t="shared" si="13"/>
        <v>860.24999999999636</v>
      </c>
      <c r="I194" s="81">
        <f t="shared" si="14"/>
        <v>0</v>
      </c>
    </row>
    <row r="195" spans="1:9" x14ac:dyDescent="0.25">
      <c r="A195" s="66" t="s">
        <v>488</v>
      </c>
      <c r="B195" s="102" t="str">
        <f t="shared" ref="B195:B258" si="15">A195&amp;" School District"</f>
        <v>Portage Community School District</v>
      </c>
      <c r="C195" s="69">
        <v>0.7</v>
      </c>
      <c r="D195" s="96">
        <f t="shared" ref="D195:D258" si="16">1-C195</f>
        <v>0.30000000000000004</v>
      </c>
      <c r="E195" s="97">
        <v>0</v>
      </c>
      <c r="F195" s="84">
        <v>112000</v>
      </c>
      <c r="G195" s="85">
        <f t="shared" ref="G195:G258" si="17">MIN(E195,F195)</f>
        <v>0</v>
      </c>
      <c r="H195" s="85">
        <f t="shared" ref="H195:H258" si="18">G195/D195</f>
        <v>0</v>
      </c>
      <c r="I195" s="86">
        <f t="shared" ref="I195:I258" si="19">E195-G195</f>
        <v>0</v>
      </c>
    </row>
    <row r="196" spans="1:9" x14ac:dyDescent="0.25">
      <c r="A196" s="61" t="s">
        <v>489</v>
      </c>
      <c r="B196" s="92" t="str">
        <f t="shared" si="15"/>
        <v>Potosi School District</v>
      </c>
      <c r="C196" s="64">
        <v>0.6</v>
      </c>
      <c r="D196" s="94">
        <f t="shared" si="16"/>
        <v>0.4</v>
      </c>
      <c r="E196" s="95">
        <v>526.39999999999782</v>
      </c>
      <c r="F196" s="79">
        <v>2160</v>
      </c>
      <c r="G196" s="80">
        <f t="shared" si="17"/>
        <v>526.39999999999782</v>
      </c>
      <c r="H196" s="80">
        <f t="shared" si="18"/>
        <v>1315.9999999999945</v>
      </c>
      <c r="I196" s="81">
        <f t="shared" si="19"/>
        <v>0</v>
      </c>
    </row>
    <row r="197" spans="1:9" x14ac:dyDescent="0.25">
      <c r="A197" s="66" t="s">
        <v>490</v>
      </c>
      <c r="B197" s="102" t="str">
        <f t="shared" si="15"/>
        <v>Poynette School District</v>
      </c>
      <c r="C197" s="69">
        <v>0.6</v>
      </c>
      <c r="D197" s="96">
        <f t="shared" si="16"/>
        <v>0.4</v>
      </c>
      <c r="E197" s="97">
        <v>0</v>
      </c>
      <c r="F197" s="84">
        <v>1860</v>
      </c>
      <c r="G197" s="85">
        <f t="shared" si="17"/>
        <v>0</v>
      </c>
      <c r="H197" s="85">
        <f t="shared" si="18"/>
        <v>0</v>
      </c>
      <c r="I197" s="86">
        <f t="shared" si="19"/>
        <v>0</v>
      </c>
    </row>
    <row r="198" spans="1:9" x14ac:dyDescent="0.25">
      <c r="A198" s="61" t="s">
        <v>491</v>
      </c>
      <c r="B198" s="92" t="str">
        <f t="shared" si="15"/>
        <v>Prairie Du Chien Area School District</v>
      </c>
      <c r="C198" s="64">
        <v>0.7</v>
      </c>
      <c r="D198" s="94">
        <f t="shared" si="16"/>
        <v>0.30000000000000004</v>
      </c>
      <c r="E198" s="95">
        <v>560.00000000000728</v>
      </c>
      <c r="F198" s="79">
        <v>12600</v>
      </c>
      <c r="G198" s="80">
        <f t="shared" si="17"/>
        <v>560.00000000000728</v>
      </c>
      <c r="H198" s="80">
        <f t="shared" si="18"/>
        <v>1866.6666666666906</v>
      </c>
      <c r="I198" s="81">
        <f t="shared" si="19"/>
        <v>0</v>
      </c>
    </row>
    <row r="199" spans="1:9" x14ac:dyDescent="0.25">
      <c r="A199" s="66" t="s">
        <v>492</v>
      </c>
      <c r="B199" s="102" t="str">
        <f t="shared" si="15"/>
        <v>Prairie Farm School District</v>
      </c>
      <c r="C199" s="69">
        <v>0.7</v>
      </c>
      <c r="D199" s="96">
        <f t="shared" si="16"/>
        <v>0.30000000000000004</v>
      </c>
      <c r="E199" s="97">
        <v>9710</v>
      </c>
      <c r="F199" s="84">
        <v>10500</v>
      </c>
      <c r="G199" s="85">
        <f t="shared" si="17"/>
        <v>9710</v>
      </c>
      <c r="H199" s="85">
        <f t="shared" si="18"/>
        <v>32366.666666666661</v>
      </c>
      <c r="I199" s="86">
        <f t="shared" si="19"/>
        <v>0</v>
      </c>
    </row>
    <row r="200" spans="1:9" x14ac:dyDescent="0.25">
      <c r="A200" s="61" t="s">
        <v>493</v>
      </c>
      <c r="B200" s="92" t="str">
        <f t="shared" si="15"/>
        <v>Prentice School District</v>
      </c>
      <c r="C200" s="64">
        <v>0.7</v>
      </c>
      <c r="D200" s="94">
        <f t="shared" si="16"/>
        <v>0.30000000000000004</v>
      </c>
      <c r="E200" s="95">
        <v>202.79999999999563</v>
      </c>
      <c r="F200" s="79">
        <v>280</v>
      </c>
      <c r="G200" s="80">
        <f t="shared" si="17"/>
        <v>202.79999999999563</v>
      </c>
      <c r="H200" s="80">
        <f t="shared" si="18"/>
        <v>675.99999999998533</v>
      </c>
      <c r="I200" s="81">
        <f t="shared" si="19"/>
        <v>0</v>
      </c>
    </row>
    <row r="201" spans="1:9" x14ac:dyDescent="0.25">
      <c r="A201" s="66" t="s">
        <v>494</v>
      </c>
      <c r="B201" s="102" t="str">
        <f t="shared" si="15"/>
        <v>Princeton School District</v>
      </c>
      <c r="C201" s="69">
        <v>0.7</v>
      </c>
      <c r="D201" s="96">
        <f t="shared" si="16"/>
        <v>0.30000000000000004</v>
      </c>
      <c r="E201" s="97">
        <v>1280.0999999999985</v>
      </c>
      <c r="F201" s="84">
        <v>0</v>
      </c>
      <c r="G201" s="85">
        <f t="shared" si="17"/>
        <v>0</v>
      </c>
      <c r="H201" s="85">
        <f t="shared" si="18"/>
        <v>0</v>
      </c>
      <c r="I201" s="86">
        <f t="shared" si="19"/>
        <v>1280.0999999999985</v>
      </c>
    </row>
    <row r="202" spans="1:9" x14ac:dyDescent="0.25">
      <c r="A202" s="61" t="s">
        <v>495</v>
      </c>
      <c r="B202" s="92" t="str">
        <f t="shared" si="15"/>
        <v>Randolph School District</v>
      </c>
      <c r="C202" s="64">
        <v>0.7</v>
      </c>
      <c r="D202" s="94">
        <f t="shared" si="16"/>
        <v>0.30000000000000004</v>
      </c>
      <c r="E202" s="95">
        <v>16360</v>
      </c>
      <c r="F202" s="79">
        <v>840</v>
      </c>
      <c r="G202" s="80">
        <f t="shared" si="17"/>
        <v>840</v>
      </c>
      <c r="H202" s="80">
        <f t="shared" si="18"/>
        <v>2799.9999999999995</v>
      </c>
      <c r="I202" s="81">
        <f t="shared" si="19"/>
        <v>15520</v>
      </c>
    </row>
    <row r="203" spans="1:9" x14ac:dyDescent="0.25">
      <c r="A203" s="66" t="s">
        <v>496</v>
      </c>
      <c r="B203" s="102" t="str">
        <f t="shared" si="15"/>
        <v>Random Lake School District</v>
      </c>
      <c r="C203" s="69">
        <v>0.6</v>
      </c>
      <c r="D203" s="96">
        <f t="shared" si="16"/>
        <v>0.4</v>
      </c>
      <c r="E203" s="97">
        <v>16532.400000000001</v>
      </c>
      <c r="F203" s="84">
        <v>23400</v>
      </c>
      <c r="G203" s="85">
        <f t="shared" si="17"/>
        <v>16532.400000000001</v>
      </c>
      <c r="H203" s="85">
        <f t="shared" si="18"/>
        <v>41331</v>
      </c>
      <c r="I203" s="86">
        <f t="shared" si="19"/>
        <v>0</v>
      </c>
    </row>
    <row r="204" spans="1:9" x14ac:dyDescent="0.25">
      <c r="A204" s="61" t="s">
        <v>497</v>
      </c>
      <c r="B204" s="92" t="str">
        <f t="shared" si="15"/>
        <v>Raymond #14 School District</v>
      </c>
      <c r="C204" s="64">
        <v>0.5</v>
      </c>
      <c r="D204" s="94">
        <f t="shared" si="16"/>
        <v>0.5</v>
      </c>
      <c r="E204" s="95">
        <v>23431</v>
      </c>
      <c r="F204" s="79">
        <v>32500</v>
      </c>
      <c r="G204" s="80">
        <f t="shared" si="17"/>
        <v>23431</v>
      </c>
      <c r="H204" s="80">
        <f t="shared" si="18"/>
        <v>46862</v>
      </c>
      <c r="I204" s="81">
        <f t="shared" si="19"/>
        <v>0</v>
      </c>
    </row>
    <row r="205" spans="1:9" x14ac:dyDescent="0.25">
      <c r="A205" s="66" t="s">
        <v>498</v>
      </c>
      <c r="B205" s="102" t="str">
        <f t="shared" si="15"/>
        <v>Reedsburg School District</v>
      </c>
      <c r="C205" s="69">
        <v>0.7</v>
      </c>
      <c r="D205" s="96">
        <f t="shared" si="16"/>
        <v>0.30000000000000004</v>
      </c>
      <c r="E205" s="97">
        <v>0</v>
      </c>
      <c r="F205" s="84">
        <v>27300</v>
      </c>
      <c r="G205" s="85">
        <f t="shared" si="17"/>
        <v>0</v>
      </c>
      <c r="H205" s="85">
        <f t="shared" si="18"/>
        <v>0</v>
      </c>
      <c r="I205" s="86">
        <f t="shared" si="19"/>
        <v>0</v>
      </c>
    </row>
    <row r="206" spans="1:9" x14ac:dyDescent="0.25">
      <c r="A206" s="61" t="s">
        <v>499</v>
      </c>
      <c r="B206" s="92" t="str">
        <f t="shared" si="15"/>
        <v>Reedsville School District</v>
      </c>
      <c r="C206" s="64">
        <v>0.6</v>
      </c>
      <c r="D206" s="94">
        <f t="shared" si="16"/>
        <v>0.4</v>
      </c>
      <c r="E206" s="95">
        <v>22728</v>
      </c>
      <c r="F206" s="79">
        <v>31200</v>
      </c>
      <c r="G206" s="80">
        <f t="shared" si="17"/>
        <v>22728</v>
      </c>
      <c r="H206" s="80">
        <f t="shared" si="18"/>
        <v>56820</v>
      </c>
      <c r="I206" s="81">
        <f t="shared" si="19"/>
        <v>0</v>
      </c>
    </row>
    <row r="207" spans="1:9" x14ac:dyDescent="0.25">
      <c r="A207" s="66" t="s">
        <v>500</v>
      </c>
      <c r="B207" s="102" t="str">
        <f t="shared" si="15"/>
        <v>Rhinelander School District</v>
      </c>
      <c r="C207" s="69">
        <v>0.7</v>
      </c>
      <c r="D207" s="96">
        <f t="shared" si="16"/>
        <v>0.30000000000000004</v>
      </c>
      <c r="E207" s="97">
        <v>0</v>
      </c>
      <c r="F207" s="84">
        <v>44100</v>
      </c>
      <c r="G207" s="85">
        <f t="shared" si="17"/>
        <v>0</v>
      </c>
      <c r="H207" s="85">
        <f t="shared" si="18"/>
        <v>0</v>
      </c>
      <c r="I207" s="86">
        <f t="shared" si="19"/>
        <v>0</v>
      </c>
    </row>
    <row r="208" spans="1:9" x14ac:dyDescent="0.25">
      <c r="A208" s="61" t="s">
        <v>501</v>
      </c>
      <c r="B208" s="92" t="str">
        <f t="shared" si="15"/>
        <v>Rib Lake School District</v>
      </c>
      <c r="C208" s="64">
        <v>0.7</v>
      </c>
      <c r="D208" s="94">
        <f t="shared" si="16"/>
        <v>0.30000000000000004</v>
      </c>
      <c r="E208" s="95">
        <v>9.999999999490683E-2</v>
      </c>
      <c r="F208" s="79">
        <v>980</v>
      </c>
      <c r="G208" s="80">
        <f t="shared" si="17"/>
        <v>9.999999999490683E-2</v>
      </c>
      <c r="H208" s="80">
        <f t="shared" si="18"/>
        <v>0.33333333331635606</v>
      </c>
      <c r="I208" s="81">
        <f t="shared" si="19"/>
        <v>0</v>
      </c>
    </row>
    <row r="209" spans="1:9" x14ac:dyDescent="0.25">
      <c r="A209" s="66" t="s">
        <v>502</v>
      </c>
      <c r="B209" s="102" t="str">
        <f t="shared" si="15"/>
        <v>Rice Lake Area School District</v>
      </c>
      <c r="C209" s="69">
        <v>0.7</v>
      </c>
      <c r="D209" s="96">
        <f t="shared" si="16"/>
        <v>0.30000000000000004</v>
      </c>
      <c r="E209" s="97">
        <v>475</v>
      </c>
      <c r="F209" s="84">
        <v>2030</v>
      </c>
      <c r="G209" s="85">
        <f t="shared" si="17"/>
        <v>475</v>
      </c>
      <c r="H209" s="85">
        <f t="shared" si="18"/>
        <v>1583.333333333333</v>
      </c>
      <c r="I209" s="86">
        <f t="shared" si="19"/>
        <v>0</v>
      </c>
    </row>
    <row r="210" spans="1:9" x14ac:dyDescent="0.25">
      <c r="A210" s="61" t="s">
        <v>503</v>
      </c>
      <c r="B210" s="92" t="str">
        <f t="shared" si="15"/>
        <v>Richland School District</v>
      </c>
      <c r="C210" s="64">
        <v>0.8</v>
      </c>
      <c r="D210" s="94">
        <f t="shared" si="16"/>
        <v>0.19999999999999996</v>
      </c>
      <c r="E210" s="95">
        <v>23916</v>
      </c>
      <c r="F210" s="79">
        <v>73600</v>
      </c>
      <c r="G210" s="80">
        <f t="shared" si="17"/>
        <v>23916</v>
      </c>
      <c r="H210" s="80">
        <f t="shared" si="18"/>
        <v>119580.00000000003</v>
      </c>
      <c r="I210" s="81">
        <f t="shared" si="19"/>
        <v>0</v>
      </c>
    </row>
    <row r="211" spans="1:9" x14ac:dyDescent="0.25">
      <c r="A211" s="66" t="s">
        <v>504</v>
      </c>
      <c r="B211" s="102" t="str">
        <f t="shared" si="15"/>
        <v>Rio Community School District</v>
      </c>
      <c r="C211" s="69">
        <v>0.7</v>
      </c>
      <c r="D211" s="96">
        <f t="shared" si="16"/>
        <v>0.30000000000000004</v>
      </c>
      <c r="E211" s="97">
        <v>4321.5</v>
      </c>
      <c r="F211" s="84">
        <v>0</v>
      </c>
      <c r="G211" s="85">
        <f t="shared" si="17"/>
        <v>0</v>
      </c>
      <c r="H211" s="85">
        <f t="shared" si="18"/>
        <v>0</v>
      </c>
      <c r="I211" s="86">
        <f t="shared" si="19"/>
        <v>4321.5</v>
      </c>
    </row>
    <row r="212" spans="1:9" x14ac:dyDescent="0.25">
      <c r="A212" s="61" t="s">
        <v>505</v>
      </c>
      <c r="B212" s="92" t="str">
        <f t="shared" si="15"/>
        <v>Ripon Area School District</v>
      </c>
      <c r="C212" s="64">
        <v>0.6</v>
      </c>
      <c r="D212" s="94">
        <f t="shared" si="16"/>
        <v>0.4</v>
      </c>
      <c r="E212" s="95">
        <v>0</v>
      </c>
      <c r="F212" s="79">
        <v>16800</v>
      </c>
      <c r="G212" s="80">
        <f t="shared" si="17"/>
        <v>0</v>
      </c>
      <c r="H212" s="80">
        <f t="shared" si="18"/>
        <v>0</v>
      </c>
      <c r="I212" s="81">
        <f t="shared" si="19"/>
        <v>0</v>
      </c>
    </row>
    <row r="213" spans="1:9" x14ac:dyDescent="0.25">
      <c r="A213" s="66" t="s">
        <v>506</v>
      </c>
      <c r="B213" s="102" t="str">
        <f t="shared" si="15"/>
        <v>River Ridge School District</v>
      </c>
      <c r="C213" s="69">
        <v>0.7</v>
      </c>
      <c r="D213" s="96">
        <f t="shared" si="16"/>
        <v>0.30000000000000004</v>
      </c>
      <c r="E213" s="97">
        <v>2728</v>
      </c>
      <c r="F213" s="84">
        <v>11900</v>
      </c>
      <c r="G213" s="85">
        <f t="shared" si="17"/>
        <v>2728</v>
      </c>
      <c r="H213" s="85">
        <f t="shared" si="18"/>
        <v>9093.3333333333321</v>
      </c>
      <c r="I213" s="86">
        <f t="shared" si="19"/>
        <v>0</v>
      </c>
    </row>
    <row r="214" spans="1:9" x14ac:dyDescent="0.25">
      <c r="A214" s="61" t="s">
        <v>507</v>
      </c>
      <c r="B214" s="92" t="str">
        <f t="shared" si="15"/>
        <v>River Valley School District</v>
      </c>
      <c r="C214" s="64">
        <v>0.6</v>
      </c>
      <c r="D214" s="94">
        <f t="shared" si="16"/>
        <v>0.4</v>
      </c>
      <c r="E214" s="95">
        <v>0</v>
      </c>
      <c r="F214" s="79">
        <v>15000</v>
      </c>
      <c r="G214" s="80">
        <f t="shared" si="17"/>
        <v>0</v>
      </c>
      <c r="H214" s="80">
        <f t="shared" si="18"/>
        <v>0</v>
      </c>
      <c r="I214" s="81">
        <f t="shared" si="19"/>
        <v>0</v>
      </c>
    </row>
    <row r="215" spans="1:9" x14ac:dyDescent="0.25">
      <c r="A215" s="66" t="s">
        <v>508</v>
      </c>
      <c r="B215" s="102" t="str">
        <f t="shared" si="15"/>
        <v>Riverdale School District</v>
      </c>
      <c r="C215" s="69">
        <v>0.7</v>
      </c>
      <c r="D215" s="96">
        <f t="shared" si="16"/>
        <v>0.30000000000000004</v>
      </c>
      <c r="E215" s="97">
        <v>3304.9999999999964</v>
      </c>
      <c r="F215" s="84">
        <v>18900</v>
      </c>
      <c r="G215" s="85">
        <f t="shared" si="17"/>
        <v>3304.9999999999964</v>
      </c>
      <c r="H215" s="85">
        <f t="shared" si="18"/>
        <v>11016.666666666653</v>
      </c>
      <c r="I215" s="86">
        <f t="shared" si="19"/>
        <v>0</v>
      </c>
    </row>
    <row r="216" spans="1:9" x14ac:dyDescent="0.25">
      <c r="A216" s="61" t="s">
        <v>509</v>
      </c>
      <c r="B216" s="92" t="str">
        <f t="shared" si="15"/>
        <v>Rosendale-Brandon School District</v>
      </c>
      <c r="C216" s="64">
        <v>0.5</v>
      </c>
      <c r="D216" s="94">
        <f t="shared" si="16"/>
        <v>0.5</v>
      </c>
      <c r="E216" s="95">
        <v>45</v>
      </c>
      <c r="F216" s="79">
        <v>34500</v>
      </c>
      <c r="G216" s="80">
        <f t="shared" si="17"/>
        <v>45</v>
      </c>
      <c r="H216" s="80">
        <f t="shared" si="18"/>
        <v>90</v>
      </c>
      <c r="I216" s="81">
        <f t="shared" si="19"/>
        <v>0</v>
      </c>
    </row>
    <row r="217" spans="1:9" x14ac:dyDescent="0.25">
      <c r="A217" s="66" t="s">
        <v>510</v>
      </c>
      <c r="B217" s="102" t="str">
        <f t="shared" si="15"/>
        <v>Rosholt School District</v>
      </c>
      <c r="C217" s="69">
        <v>0.6</v>
      </c>
      <c r="D217" s="96">
        <f t="shared" si="16"/>
        <v>0.4</v>
      </c>
      <c r="E217" s="97">
        <v>30000</v>
      </c>
      <c r="F217" s="84">
        <v>29400</v>
      </c>
      <c r="G217" s="85">
        <f t="shared" si="17"/>
        <v>29400</v>
      </c>
      <c r="H217" s="85">
        <f t="shared" si="18"/>
        <v>73500</v>
      </c>
      <c r="I217" s="86">
        <f t="shared" si="19"/>
        <v>600</v>
      </c>
    </row>
    <row r="218" spans="1:9" x14ac:dyDescent="0.25">
      <c r="A218" s="61" t="s">
        <v>511</v>
      </c>
      <c r="B218" s="92" t="str">
        <f t="shared" si="15"/>
        <v>Royall School District</v>
      </c>
      <c r="C218" s="64">
        <v>0.7</v>
      </c>
      <c r="D218" s="94">
        <f t="shared" si="16"/>
        <v>0.30000000000000004</v>
      </c>
      <c r="E218" s="95">
        <v>12612</v>
      </c>
      <c r="F218" s="79">
        <v>3500</v>
      </c>
      <c r="G218" s="80">
        <f t="shared" si="17"/>
        <v>3500</v>
      </c>
      <c r="H218" s="80">
        <f t="shared" si="18"/>
        <v>11666.666666666664</v>
      </c>
      <c r="I218" s="81">
        <f t="shared" si="19"/>
        <v>9112</v>
      </c>
    </row>
    <row r="219" spans="1:9" x14ac:dyDescent="0.25">
      <c r="A219" s="66" t="s">
        <v>512</v>
      </c>
      <c r="B219" s="102" t="str">
        <f t="shared" si="15"/>
        <v>Saint Croix Falls School District</v>
      </c>
      <c r="C219" s="69">
        <v>0.6</v>
      </c>
      <c r="D219" s="96">
        <f t="shared" si="16"/>
        <v>0.4</v>
      </c>
      <c r="E219" s="97">
        <v>0.19999999999708962</v>
      </c>
      <c r="F219" s="84">
        <v>7800</v>
      </c>
      <c r="G219" s="85">
        <f t="shared" si="17"/>
        <v>0.19999999999708962</v>
      </c>
      <c r="H219" s="85">
        <f t="shared" si="18"/>
        <v>0.49999999999272404</v>
      </c>
      <c r="I219" s="86">
        <f t="shared" si="19"/>
        <v>0</v>
      </c>
    </row>
    <row r="220" spans="1:9" x14ac:dyDescent="0.25">
      <c r="A220" s="61" t="s">
        <v>513</v>
      </c>
      <c r="B220" s="92" t="str">
        <f t="shared" si="15"/>
        <v>Sauk Prairie School District</v>
      </c>
      <c r="C220" s="64">
        <v>0.6</v>
      </c>
      <c r="D220" s="94">
        <f t="shared" si="16"/>
        <v>0.4</v>
      </c>
      <c r="E220" s="95">
        <v>745.59999999999854</v>
      </c>
      <c r="F220" s="79">
        <v>189600</v>
      </c>
      <c r="G220" s="80">
        <f t="shared" si="17"/>
        <v>745.59999999999854</v>
      </c>
      <c r="H220" s="80">
        <f t="shared" si="18"/>
        <v>1863.9999999999964</v>
      </c>
      <c r="I220" s="81">
        <f t="shared" si="19"/>
        <v>0</v>
      </c>
    </row>
    <row r="221" spans="1:9" x14ac:dyDescent="0.25">
      <c r="A221" s="66" t="s">
        <v>514</v>
      </c>
      <c r="B221" s="102" t="str">
        <f t="shared" si="15"/>
        <v>Seneca School District</v>
      </c>
      <c r="C221" s="69">
        <v>0.8</v>
      </c>
      <c r="D221" s="96">
        <f t="shared" si="16"/>
        <v>0.19999999999999996</v>
      </c>
      <c r="E221" s="97">
        <v>16502.800000000003</v>
      </c>
      <c r="F221" s="84">
        <v>0</v>
      </c>
      <c r="G221" s="85">
        <f t="shared" si="17"/>
        <v>0</v>
      </c>
      <c r="H221" s="85">
        <f t="shared" si="18"/>
        <v>0</v>
      </c>
      <c r="I221" s="86">
        <f t="shared" si="19"/>
        <v>16502.800000000003</v>
      </c>
    </row>
    <row r="222" spans="1:9" x14ac:dyDescent="0.25">
      <c r="A222" s="61" t="s">
        <v>515</v>
      </c>
      <c r="B222" s="92" t="str">
        <f t="shared" si="15"/>
        <v>Sevastopol School District</v>
      </c>
      <c r="C222" s="64">
        <v>0.7</v>
      </c>
      <c r="D222" s="94">
        <f t="shared" si="16"/>
        <v>0.30000000000000004</v>
      </c>
      <c r="E222" s="95">
        <v>14529.299999999997</v>
      </c>
      <c r="F222" s="79">
        <v>38500</v>
      </c>
      <c r="G222" s="80">
        <f t="shared" si="17"/>
        <v>14529.299999999997</v>
      </c>
      <c r="H222" s="80">
        <f t="shared" si="18"/>
        <v>48430.999999999985</v>
      </c>
      <c r="I222" s="81">
        <f t="shared" si="19"/>
        <v>0</v>
      </c>
    </row>
    <row r="223" spans="1:9" x14ac:dyDescent="0.25">
      <c r="A223" s="66" t="s">
        <v>516</v>
      </c>
      <c r="B223" s="102" t="str">
        <f t="shared" si="15"/>
        <v>Seymour Community School District</v>
      </c>
      <c r="C223" s="69">
        <v>0.6</v>
      </c>
      <c r="D223" s="96">
        <f t="shared" si="16"/>
        <v>0.4</v>
      </c>
      <c r="E223" s="97">
        <v>0</v>
      </c>
      <c r="F223" s="84">
        <v>15600</v>
      </c>
      <c r="G223" s="85">
        <f t="shared" si="17"/>
        <v>0</v>
      </c>
      <c r="H223" s="85">
        <f t="shared" si="18"/>
        <v>0</v>
      </c>
      <c r="I223" s="86">
        <f t="shared" si="19"/>
        <v>0</v>
      </c>
    </row>
    <row r="224" spans="1:9" x14ac:dyDescent="0.25">
      <c r="A224" s="61" t="s">
        <v>517</v>
      </c>
      <c r="B224" s="92" t="str">
        <f t="shared" si="15"/>
        <v>Sharon J11 School District</v>
      </c>
      <c r="C224" s="64">
        <v>0.8</v>
      </c>
      <c r="D224" s="94">
        <f t="shared" si="16"/>
        <v>0.19999999999999996</v>
      </c>
      <c r="E224" s="95">
        <v>17394.400000000001</v>
      </c>
      <c r="F224" s="79">
        <v>20000</v>
      </c>
      <c r="G224" s="80">
        <f t="shared" si="17"/>
        <v>17394.400000000001</v>
      </c>
      <c r="H224" s="80">
        <f t="shared" si="18"/>
        <v>86972.000000000029</v>
      </c>
      <c r="I224" s="81">
        <f t="shared" si="19"/>
        <v>0</v>
      </c>
    </row>
    <row r="225" spans="1:9" x14ac:dyDescent="0.25">
      <c r="A225" s="66" t="s">
        <v>518</v>
      </c>
      <c r="B225" s="102" t="str">
        <f t="shared" si="15"/>
        <v>Shawano School District</v>
      </c>
      <c r="C225" s="69">
        <v>0.7</v>
      </c>
      <c r="D225" s="96">
        <f t="shared" si="16"/>
        <v>0.30000000000000004</v>
      </c>
      <c r="E225" s="97">
        <v>60000</v>
      </c>
      <c r="F225" s="84">
        <v>275800</v>
      </c>
      <c r="G225" s="85">
        <f t="shared" si="17"/>
        <v>60000</v>
      </c>
      <c r="H225" s="85">
        <f t="shared" si="18"/>
        <v>199999.99999999997</v>
      </c>
      <c r="I225" s="86">
        <f t="shared" si="19"/>
        <v>0</v>
      </c>
    </row>
    <row r="226" spans="1:9" x14ac:dyDescent="0.25">
      <c r="A226" s="61" t="s">
        <v>519</v>
      </c>
      <c r="B226" s="92" t="str">
        <f t="shared" si="15"/>
        <v>Shell Lake School District</v>
      </c>
      <c r="C226" s="64">
        <v>0.8</v>
      </c>
      <c r="D226" s="94">
        <f t="shared" si="16"/>
        <v>0.19999999999999996</v>
      </c>
      <c r="E226" s="95">
        <v>26647.5</v>
      </c>
      <c r="F226" s="79">
        <v>61600</v>
      </c>
      <c r="G226" s="80">
        <f t="shared" si="17"/>
        <v>26647.5</v>
      </c>
      <c r="H226" s="80">
        <f t="shared" si="18"/>
        <v>133237.50000000003</v>
      </c>
      <c r="I226" s="81">
        <f t="shared" si="19"/>
        <v>0</v>
      </c>
    </row>
    <row r="227" spans="1:9" x14ac:dyDescent="0.25">
      <c r="A227" s="66" t="s">
        <v>520</v>
      </c>
      <c r="B227" s="102" t="str">
        <f t="shared" si="15"/>
        <v>Shiocton School District</v>
      </c>
      <c r="C227" s="69">
        <v>0.6</v>
      </c>
      <c r="D227" s="96">
        <f t="shared" si="16"/>
        <v>0.4</v>
      </c>
      <c r="E227" s="97">
        <v>0</v>
      </c>
      <c r="F227" s="84">
        <v>6000</v>
      </c>
      <c r="G227" s="85">
        <f t="shared" si="17"/>
        <v>0</v>
      </c>
      <c r="H227" s="85">
        <f t="shared" si="18"/>
        <v>0</v>
      </c>
      <c r="I227" s="86">
        <f t="shared" si="19"/>
        <v>0</v>
      </c>
    </row>
    <row r="228" spans="1:9" x14ac:dyDescent="0.25">
      <c r="A228" s="61" t="s">
        <v>521</v>
      </c>
      <c r="B228" s="92" t="str">
        <f t="shared" si="15"/>
        <v>Shullsburg School District</v>
      </c>
      <c r="C228" s="64">
        <v>0.7</v>
      </c>
      <c r="D228" s="94">
        <f t="shared" si="16"/>
        <v>0.30000000000000004</v>
      </c>
      <c r="E228" s="95">
        <v>24575.699999999997</v>
      </c>
      <c r="F228" s="79">
        <v>980</v>
      </c>
      <c r="G228" s="80">
        <f t="shared" si="17"/>
        <v>980</v>
      </c>
      <c r="H228" s="80">
        <f t="shared" si="18"/>
        <v>3266.6666666666661</v>
      </c>
      <c r="I228" s="81">
        <f t="shared" si="19"/>
        <v>23595.699999999997</v>
      </c>
    </row>
    <row r="229" spans="1:9" x14ac:dyDescent="0.25">
      <c r="A229" s="66" t="s">
        <v>522</v>
      </c>
      <c r="B229" s="102" t="str">
        <f t="shared" si="15"/>
        <v>Siren School District</v>
      </c>
      <c r="C229" s="69">
        <v>0.8</v>
      </c>
      <c r="D229" s="96">
        <f t="shared" si="16"/>
        <v>0.19999999999999996</v>
      </c>
      <c r="E229" s="97">
        <v>7166</v>
      </c>
      <c r="F229" s="84">
        <v>0</v>
      </c>
      <c r="G229" s="85">
        <f t="shared" si="17"/>
        <v>0</v>
      </c>
      <c r="H229" s="85">
        <f t="shared" si="18"/>
        <v>0</v>
      </c>
      <c r="I229" s="86">
        <f t="shared" si="19"/>
        <v>7166</v>
      </c>
    </row>
    <row r="230" spans="1:9" x14ac:dyDescent="0.25">
      <c r="A230" s="61" t="s">
        <v>523</v>
      </c>
      <c r="B230" s="92" t="str">
        <f t="shared" si="15"/>
        <v>Solon Springs School District</v>
      </c>
      <c r="C230" s="64">
        <v>0.7</v>
      </c>
      <c r="D230" s="94">
        <f t="shared" si="16"/>
        <v>0.30000000000000004</v>
      </c>
      <c r="E230" s="95">
        <v>3991</v>
      </c>
      <c r="F230" s="79">
        <v>13300</v>
      </c>
      <c r="G230" s="80">
        <f t="shared" si="17"/>
        <v>3991</v>
      </c>
      <c r="H230" s="80">
        <f t="shared" si="18"/>
        <v>13303.333333333332</v>
      </c>
      <c r="I230" s="81">
        <f t="shared" si="19"/>
        <v>0</v>
      </c>
    </row>
    <row r="231" spans="1:9" x14ac:dyDescent="0.25">
      <c r="A231" s="66" t="s">
        <v>524</v>
      </c>
      <c r="B231" s="102" t="str">
        <f t="shared" si="15"/>
        <v>South Shore School District</v>
      </c>
      <c r="C231" s="69">
        <v>0.7</v>
      </c>
      <c r="D231" s="96">
        <f t="shared" si="16"/>
        <v>0.30000000000000004</v>
      </c>
      <c r="E231" s="97">
        <v>11168.8</v>
      </c>
      <c r="F231" s="84">
        <v>1190</v>
      </c>
      <c r="G231" s="85">
        <f t="shared" si="17"/>
        <v>1190</v>
      </c>
      <c r="H231" s="85">
        <f t="shared" si="18"/>
        <v>3966.6666666666661</v>
      </c>
      <c r="I231" s="86">
        <f t="shared" si="19"/>
        <v>9978.7999999999993</v>
      </c>
    </row>
    <row r="232" spans="1:9" x14ac:dyDescent="0.25">
      <c r="A232" s="61" t="s">
        <v>525</v>
      </c>
      <c r="B232" s="92" t="str">
        <f t="shared" si="15"/>
        <v>Southern Door County School District</v>
      </c>
      <c r="C232" s="64">
        <v>0.6</v>
      </c>
      <c r="D232" s="94">
        <f t="shared" si="16"/>
        <v>0.4</v>
      </c>
      <c r="E232" s="95">
        <v>23865.399999999998</v>
      </c>
      <c r="F232" s="79">
        <v>54600</v>
      </c>
      <c r="G232" s="80">
        <f t="shared" si="17"/>
        <v>23865.399999999998</v>
      </c>
      <c r="H232" s="80">
        <f t="shared" si="18"/>
        <v>59663.499999999993</v>
      </c>
      <c r="I232" s="81">
        <f t="shared" si="19"/>
        <v>0</v>
      </c>
    </row>
    <row r="233" spans="1:9" x14ac:dyDescent="0.25">
      <c r="A233" s="66" t="s">
        <v>526</v>
      </c>
      <c r="B233" s="102" t="str">
        <f t="shared" si="15"/>
        <v>Southwestern Wisconsin School District</v>
      </c>
      <c r="C233" s="69">
        <v>0.7</v>
      </c>
      <c r="D233" s="96">
        <f t="shared" si="16"/>
        <v>0.30000000000000004</v>
      </c>
      <c r="E233" s="97">
        <v>21464.400000000001</v>
      </c>
      <c r="F233" s="84">
        <v>0</v>
      </c>
      <c r="G233" s="85">
        <f t="shared" si="17"/>
        <v>0</v>
      </c>
      <c r="H233" s="85">
        <f t="shared" si="18"/>
        <v>0</v>
      </c>
      <c r="I233" s="86">
        <f t="shared" si="19"/>
        <v>21464.400000000001</v>
      </c>
    </row>
    <row r="234" spans="1:9" x14ac:dyDescent="0.25">
      <c r="A234" s="61" t="s">
        <v>527</v>
      </c>
      <c r="B234" s="92" t="str">
        <f t="shared" si="15"/>
        <v>Sparta Area School District</v>
      </c>
      <c r="C234" s="64">
        <v>0.7</v>
      </c>
      <c r="D234" s="94">
        <f t="shared" si="16"/>
        <v>0.30000000000000004</v>
      </c>
      <c r="E234" s="95">
        <v>0</v>
      </c>
      <c r="F234" s="79">
        <v>36400</v>
      </c>
      <c r="G234" s="80">
        <f t="shared" si="17"/>
        <v>0</v>
      </c>
      <c r="H234" s="80">
        <f t="shared" si="18"/>
        <v>0</v>
      </c>
      <c r="I234" s="81">
        <f t="shared" si="19"/>
        <v>0</v>
      </c>
    </row>
    <row r="235" spans="1:9" x14ac:dyDescent="0.25">
      <c r="A235" s="66" t="s">
        <v>528</v>
      </c>
      <c r="B235" s="102" t="str">
        <f t="shared" si="15"/>
        <v>Spencer School District</v>
      </c>
      <c r="C235" s="69">
        <v>0.7</v>
      </c>
      <c r="D235" s="96">
        <f t="shared" si="16"/>
        <v>0.30000000000000004</v>
      </c>
      <c r="E235" s="97">
        <v>219.99999999999636</v>
      </c>
      <c r="F235" s="84">
        <v>0</v>
      </c>
      <c r="G235" s="85">
        <f t="shared" si="17"/>
        <v>0</v>
      </c>
      <c r="H235" s="85">
        <f t="shared" si="18"/>
        <v>0</v>
      </c>
      <c r="I235" s="86">
        <f t="shared" si="19"/>
        <v>219.99999999999636</v>
      </c>
    </row>
    <row r="236" spans="1:9" x14ac:dyDescent="0.25">
      <c r="A236" s="61" t="s">
        <v>529</v>
      </c>
      <c r="B236" s="92" t="str">
        <f t="shared" si="15"/>
        <v>Spooner School District</v>
      </c>
      <c r="C236" s="64">
        <v>0.7</v>
      </c>
      <c r="D236" s="94">
        <f t="shared" si="16"/>
        <v>0.30000000000000004</v>
      </c>
      <c r="E236" s="95">
        <v>0</v>
      </c>
      <c r="F236" s="79">
        <v>1330</v>
      </c>
      <c r="G236" s="80">
        <f t="shared" si="17"/>
        <v>0</v>
      </c>
      <c r="H236" s="80">
        <f t="shared" si="18"/>
        <v>0</v>
      </c>
      <c r="I236" s="81">
        <f t="shared" si="19"/>
        <v>0</v>
      </c>
    </row>
    <row r="237" spans="1:9" x14ac:dyDescent="0.25">
      <c r="A237" s="66" t="s">
        <v>530</v>
      </c>
      <c r="B237" s="102" t="str">
        <f t="shared" si="15"/>
        <v>Spring Valley School District</v>
      </c>
      <c r="C237" s="69">
        <v>0.6</v>
      </c>
      <c r="D237" s="96">
        <f t="shared" si="16"/>
        <v>0.4</v>
      </c>
      <c r="E237" s="97">
        <v>8681.1999999999971</v>
      </c>
      <c r="F237" s="84">
        <v>36600</v>
      </c>
      <c r="G237" s="85">
        <f t="shared" si="17"/>
        <v>8681.1999999999971</v>
      </c>
      <c r="H237" s="85">
        <f t="shared" si="18"/>
        <v>21702.999999999993</v>
      </c>
      <c r="I237" s="86">
        <f t="shared" si="19"/>
        <v>0</v>
      </c>
    </row>
    <row r="238" spans="1:9" x14ac:dyDescent="0.25">
      <c r="A238" s="61" t="s">
        <v>531</v>
      </c>
      <c r="B238" s="92" t="str">
        <f t="shared" si="15"/>
        <v>Stanley-Boyd Area School District</v>
      </c>
      <c r="C238" s="64">
        <v>0.7</v>
      </c>
      <c r="D238" s="94">
        <f t="shared" si="16"/>
        <v>0.30000000000000004</v>
      </c>
      <c r="E238" s="95">
        <v>10</v>
      </c>
      <c r="F238" s="79">
        <v>4900</v>
      </c>
      <c r="G238" s="80">
        <f t="shared" si="17"/>
        <v>10</v>
      </c>
      <c r="H238" s="80">
        <f t="shared" si="18"/>
        <v>33.333333333333329</v>
      </c>
      <c r="I238" s="81">
        <f t="shared" si="19"/>
        <v>0</v>
      </c>
    </row>
    <row r="239" spans="1:9" x14ac:dyDescent="0.25">
      <c r="A239" s="66" t="s">
        <v>532</v>
      </c>
      <c r="B239" s="102" t="str">
        <f t="shared" si="15"/>
        <v>Stockbridge School District</v>
      </c>
      <c r="C239" s="69">
        <v>0.5</v>
      </c>
      <c r="D239" s="96">
        <f t="shared" si="16"/>
        <v>0.5</v>
      </c>
      <c r="E239" s="97">
        <v>16000</v>
      </c>
      <c r="F239" s="84">
        <v>5500</v>
      </c>
      <c r="G239" s="85">
        <f t="shared" si="17"/>
        <v>5500</v>
      </c>
      <c r="H239" s="85">
        <f t="shared" si="18"/>
        <v>11000</v>
      </c>
      <c r="I239" s="86">
        <f t="shared" si="19"/>
        <v>10500</v>
      </c>
    </row>
    <row r="240" spans="1:9" x14ac:dyDescent="0.25">
      <c r="A240" s="61" t="s">
        <v>533</v>
      </c>
      <c r="B240" s="92" t="str">
        <f t="shared" si="15"/>
        <v>Stratford School District</v>
      </c>
      <c r="C240" s="64">
        <v>0.5</v>
      </c>
      <c r="D240" s="94">
        <f t="shared" si="16"/>
        <v>0.5</v>
      </c>
      <c r="E240" s="95">
        <v>22160</v>
      </c>
      <c r="F240" s="79">
        <v>55000</v>
      </c>
      <c r="G240" s="80">
        <f t="shared" si="17"/>
        <v>22160</v>
      </c>
      <c r="H240" s="80">
        <f t="shared" si="18"/>
        <v>44320</v>
      </c>
      <c r="I240" s="81">
        <f t="shared" si="19"/>
        <v>0</v>
      </c>
    </row>
    <row r="241" spans="1:9" x14ac:dyDescent="0.25">
      <c r="A241" s="66" t="s">
        <v>534</v>
      </c>
      <c r="B241" s="102" t="str">
        <f t="shared" si="15"/>
        <v>Superior School District</v>
      </c>
      <c r="C241" s="69">
        <v>0.6</v>
      </c>
      <c r="D241" s="96">
        <f t="shared" si="16"/>
        <v>0.4</v>
      </c>
      <c r="E241" s="97">
        <v>60000</v>
      </c>
      <c r="F241" s="84">
        <v>35400</v>
      </c>
      <c r="G241" s="85">
        <f t="shared" si="17"/>
        <v>35400</v>
      </c>
      <c r="H241" s="85">
        <f t="shared" si="18"/>
        <v>88500</v>
      </c>
      <c r="I241" s="86">
        <f t="shared" si="19"/>
        <v>24600</v>
      </c>
    </row>
    <row r="242" spans="1:9" x14ac:dyDescent="0.25">
      <c r="A242" s="61" t="s">
        <v>535</v>
      </c>
      <c r="B242" s="92" t="str">
        <f t="shared" si="15"/>
        <v>Suring School District</v>
      </c>
      <c r="C242" s="64">
        <v>0.7</v>
      </c>
      <c r="D242" s="94">
        <f t="shared" si="16"/>
        <v>0.30000000000000004</v>
      </c>
      <c r="E242" s="95">
        <v>6451.4999999999964</v>
      </c>
      <c r="F242" s="79">
        <v>0</v>
      </c>
      <c r="G242" s="80">
        <f t="shared" si="17"/>
        <v>0</v>
      </c>
      <c r="H242" s="80">
        <f t="shared" si="18"/>
        <v>0</v>
      </c>
      <c r="I242" s="81">
        <f t="shared" si="19"/>
        <v>6451.4999999999964</v>
      </c>
    </row>
    <row r="243" spans="1:9" x14ac:dyDescent="0.25">
      <c r="A243" s="66" t="s">
        <v>536</v>
      </c>
      <c r="B243" s="102" t="str">
        <f t="shared" si="15"/>
        <v>Thorp School District</v>
      </c>
      <c r="C243" s="69">
        <v>0.7</v>
      </c>
      <c r="D243" s="96">
        <f t="shared" si="16"/>
        <v>0.30000000000000004</v>
      </c>
      <c r="E243" s="97">
        <v>0</v>
      </c>
      <c r="F243" s="84">
        <v>4200</v>
      </c>
      <c r="G243" s="85">
        <f t="shared" si="17"/>
        <v>0</v>
      </c>
      <c r="H243" s="85">
        <f t="shared" si="18"/>
        <v>0</v>
      </c>
      <c r="I243" s="86">
        <f t="shared" si="19"/>
        <v>0</v>
      </c>
    </row>
    <row r="244" spans="1:9" x14ac:dyDescent="0.25">
      <c r="A244" s="61" t="s">
        <v>537</v>
      </c>
      <c r="B244" s="92" t="str">
        <f t="shared" si="15"/>
        <v>Three Lakes School District</v>
      </c>
      <c r="C244" s="64">
        <v>0.7</v>
      </c>
      <c r="D244" s="94">
        <f t="shared" si="16"/>
        <v>0.30000000000000004</v>
      </c>
      <c r="E244" s="95">
        <v>1012.0999999999985</v>
      </c>
      <c r="F244" s="79">
        <v>2100</v>
      </c>
      <c r="G244" s="80">
        <f t="shared" si="17"/>
        <v>1012.0999999999985</v>
      </c>
      <c r="H244" s="80">
        <f t="shared" si="18"/>
        <v>3373.6666666666615</v>
      </c>
      <c r="I244" s="81">
        <f t="shared" si="19"/>
        <v>0</v>
      </c>
    </row>
    <row r="245" spans="1:9" x14ac:dyDescent="0.25">
      <c r="A245" s="66" t="s">
        <v>538</v>
      </c>
      <c r="B245" s="102" t="str">
        <f t="shared" si="15"/>
        <v>Tigerton School District</v>
      </c>
      <c r="C245" s="69">
        <v>0.8</v>
      </c>
      <c r="D245" s="96">
        <f t="shared" si="16"/>
        <v>0.19999999999999996</v>
      </c>
      <c r="E245" s="97">
        <v>30000</v>
      </c>
      <c r="F245" s="84">
        <v>0</v>
      </c>
      <c r="G245" s="85">
        <f t="shared" si="17"/>
        <v>0</v>
      </c>
      <c r="H245" s="85">
        <f t="shared" si="18"/>
        <v>0</v>
      </c>
      <c r="I245" s="86">
        <f t="shared" si="19"/>
        <v>30000</v>
      </c>
    </row>
    <row r="246" spans="1:9" x14ac:dyDescent="0.25">
      <c r="A246" s="61" t="s">
        <v>539</v>
      </c>
      <c r="B246" s="92" t="str">
        <f t="shared" si="15"/>
        <v>Tomah Area School District</v>
      </c>
      <c r="C246" s="64">
        <v>0.7</v>
      </c>
      <c r="D246" s="94">
        <f t="shared" si="16"/>
        <v>0.30000000000000004</v>
      </c>
      <c r="E246" s="95">
        <v>0</v>
      </c>
      <c r="F246" s="79">
        <v>323400</v>
      </c>
      <c r="G246" s="80">
        <f t="shared" si="17"/>
        <v>0</v>
      </c>
      <c r="H246" s="80">
        <f t="shared" si="18"/>
        <v>0</v>
      </c>
      <c r="I246" s="81">
        <f t="shared" si="19"/>
        <v>0</v>
      </c>
    </row>
    <row r="247" spans="1:9" x14ac:dyDescent="0.25">
      <c r="A247" s="66" t="s">
        <v>540</v>
      </c>
      <c r="B247" s="102" t="str">
        <f t="shared" si="15"/>
        <v>Tomahawk School District</v>
      </c>
      <c r="C247" s="69">
        <v>0.7</v>
      </c>
      <c r="D247" s="96">
        <f t="shared" si="16"/>
        <v>0.30000000000000004</v>
      </c>
      <c r="E247" s="97">
        <v>0.29999999999563443</v>
      </c>
      <c r="F247" s="84">
        <v>0</v>
      </c>
      <c r="G247" s="85">
        <f t="shared" si="17"/>
        <v>0</v>
      </c>
      <c r="H247" s="85">
        <f t="shared" si="18"/>
        <v>0</v>
      </c>
      <c r="I247" s="86">
        <f t="shared" si="19"/>
        <v>0.29999999999563443</v>
      </c>
    </row>
    <row r="248" spans="1:9" x14ac:dyDescent="0.25">
      <c r="A248" s="61" t="s">
        <v>541</v>
      </c>
      <c r="B248" s="92" t="str">
        <f t="shared" si="15"/>
        <v>Tomorrow River School District</v>
      </c>
      <c r="C248" s="64">
        <v>0.6</v>
      </c>
      <c r="D248" s="94">
        <f t="shared" si="16"/>
        <v>0.4</v>
      </c>
      <c r="E248" s="95">
        <v>27.599999999998545</v>
      </c>
      <c r="F248" s="79">
        <v>24000</v>
      </c>
      <c r="G248" s="80">
        <f t="shared" si="17"/>
        <v>27.599999999998545</v>
      </c>
      <c r="H248" s="80">
        <f t="shared" si="18"/>
        <v>68.999999999996362</v>
      </c>
      <c r="I248" s="81">
        <f t="shared" si="19"/>
        <v>0</v>
      </c>
    </row>
    <row r="249" spans="1:9" x14ac:dyDescent="0.25">
      <c r="A249" s="66" t="s">
        <v>542</v>
      </c>
      <c r="B249" s="102" t="str">
        <f t="shared" si="15"/>
        <v>Tri-County Area School District</v>
      </c>
      <c r="C249" s="69">
        <v>0.8</v>
      </c>
      <c r="D249" s="96">
        <f t="shared" si="16"/>
        <v>0.19999999999999996</v>
      </c>
      <c r="E249" s="97">
        <v>1401.4000000000015</v>
      </c>
      <c r="F249" s="84">
        <v>2080</v>
      </c>
      <c r="G249" s="85">
        <f t="shared" si="17"/>
        <v>1401.4000000000015</v>
      </c>
      <c r="H249" s="85">
        <f t="shared" si="18"/>
        <v>7007.0000000000091</v>
      </c>
      <c r="I249" s="86">
        <f t="shared" si="19"/>
        <v>0</v>
      </c>
    </row>
    <row r="250" spans="1:9" x14ac:dyDescent="0.25">
      <c r="A250" s="61" t="s">
        <v>543</v>
      </c>
      <c r="B250" s="92" t="str">
        <f t="shared" si="15"/>
        <v>Turtle Lake School District</v>
      </c>
      <c r="C250" s="64">
        <v>0.7</v>
      </c>
      <c r="D250" s="94">
        <f t="shared" si="16"/>
        <v>0.30000000000000004</v>
      </c>
      <c r="E250" s="95">
        <v>0</v>
      </c>
      <c r="F250" s="79">
        <v>0</v>
      </c>
      <c r="G250" s="80">
        <f t="shared" si="17"/>
        <v>0</v>
      </c>
      <c r="H250" s="80">
        <f t="shared" si="18"/>
        <v>0</v>
      </c>
      <c r="I250" s="81">
        <f t="shared" si="19"/>
        <v>0</v>
      </c>
    </row>
    <row r="251" spans="1:9" x14ac:dyDescent="0.25">
      <c r="A251" s="66" t="s">
        <v>544</v>
      </c>
      <c r="B251" s="102" t="str">
        <f t="shared" si="15"/>
        <v>Union Grove UHS School District</v>
      </c>
      <c r="C251" s="69">
        <v>0</v>
      </c>
      <c r="D251" s="96">
        <f t="shared" si="16"/>
        <v>1</v>
      </c>
      <c r="E251" s="97">
        <v>0</v>
      </c>
      <c r="F251" s="84">
        <v>0</v>
      </c>
      <c r="G251" s="85">
        <f t="shared" si="17"/>
        <v>0</v>
      </c>
      <c r="H251" s="85">
        <f t="shared" si="18"/>
        <v>0</v>
      </c>
      <c r="I251" s="86">
        <f t="shared" si="19"/>
        <v>0</v>
      </c>
    </row>
    <row r="252" spans="1:9" x14ac:dyDescent="0.25">
      <c r="A252" s="61" t="s">
        <v>545</v>
      </c>
      <c r="B252" s="92" t="str">
        <f t="shared" si="15"/>
        <v>Unity School District</v>
      </c>
      <c r="C252" s="64">
        <v>0.8</v>
      </c>
      <c r="D252" s="94">
        <f t="shared" si="16"/>
        <v>0.19999999999999996</v>
      </c>
      <c r="E252" s="95">
        <v>43320</v>
      </c>
      <c r="F252" s="79">
        <v>800</v>
      </c>
      <c r="G252" s="80">
        <f t="shared" si="17"/>
        <v>800</v>
      </c>
      <c r="H252" s="80">
        <f t="shared" si="18"/>
        <v>4000.0000000000009</v>
      </c>
      <c r="I252" s="81">
        <f t="shared" si="19"/>
        <v>42520</v>
      </c>
    </row>
    <row r="253" spans="1:9" x14ac:dyDescent="0.25">
      <c r="A253" s="66" t="s">
        <v>546</v>
      </c>
      <c r="B253" s="102" t="str">
        <f t="shared" si="15"/>
        <v>Valders Area School District</v>
      </c>
      <c r="C253" s="69">
        <v>0.5</v>
      </c>
      <c r="D253" s="96">
        <f t="shared" si="16"/>
        <v>0.5</v>
      </c>
      <c r="E253" s="97">
        <v>10155</v>
      </c>
      <c r="F253" s="84">
        <v>23500</v>
      </c>
      <c r="G253" s="85">
        <f t="shared" si="17"/>
        <v>10155</v>
      </c>
      <c r="H253" s="85">
        <f t="shared" si="18"/>
        <v>20310</v>
      </c>
      <c r="I253" s="86">
        <f t="shared" si="19"/>
        <v>0</v>
      </c>
    </row>
    <row r="254" spans="1:9" x14ac:dyDescent="0.25">
      <c r="A254" s="61" t="s">
        <v>547</v>
      </c>
      <c r="B254" s="92" t="str">
        <f t="shared" si="15"/>
        <v>Viroqua Area School District</v>
      </c>
      <c r="C254" s="64">
        <v>0.7</v>
      </c>
      <c r="D254" s="94">
        <f t="shared" si="16"/>
        <v>0.30000000000000004</v>
      </c>
      <c r="E254" s="95">
        <v>600.5</v>
      </c>
      <c r="F254" s="79">
        <v>30100</v>
      </c>
      <c r="G254" s="80">
        <f t="shared" si="17"/>
        <v>600.5</v>
      </c>
      <c r="H254" s="80">
        <f t="shared" si="18"/>
        <v>2001.6666666666663</v>
      </c>
      <c r="I254" s="81">
        <f t="shared" si="19"/>
        <v>0</v>
      </c>
    </row>
    <row r="255" spans="1:9" x14ac:dyDescent="0.25">
      <c r="A255" s="66" t="s">
        <v>548</v>
      </c>
      <c r="B255" s="102" t="str">
        <f t="shared" si="15"/>
        <v>Wabeno Area School District</v>
      </c>
      <c r="C255" s="69">
        <v>0.8</v>
      </c>
      <c r="D255" s="96">
        <f t="shared" si="16"/>
        <v>0.19999999999999996</v>
      </c>
      <c r="E255" s="97">
        <v>30000</v>
      </c>
      <c r="F255" s="84">
        <v>560</v>
      </c>
      <c r="G255" s="85">
        <f t="shared" si="17"/>
        <v>560</v>
      </c>
      <c r="H255" s="85">
        <f t="shared" si="18"/>
        <v>2800.0000000000005</v>
      </c>
      <c r="I255" s="86">
        <f t="shared" si="19"/>
        <v>29440</v>
      </c>
    </row>
    <row r="256" spans="1:9" x14ac:dyDescent="0.25">
      <c r="A256" s="61" t="s">
        <v>549</v>
      </c>
      <c r="B256" s="92" t="str">
        <f t="shared" si="15"/>
        <v>Washburn School District</v>
      </c>
      <c r="C256" s="64">
        <v>0.7</v>
      </c>
      <c r="D256" s="94">
        <f t="shared" si="16"/>
        <v>0.30000000000000004</v>
      </c>
      <c r="E256" s="95">
        <v>0</v>
      </c>
      <c r="F256" s="79">
        <v>910</v>
      </c>
      <c r="G256" s="80">
        <f t="shared" si="17"/>
        <v>0</v>
      </c>
      <c r="H256" s="80">
        <f t="shared" si="18"/>
        <v>0</v>
      </c>
      <c r="I256" s="81">
        <f t="shared" si="19"/>
        <v>0</v>
      </c>
    </row>
    <row r="257" spans="1:9" x14ac:dyDescent="0.25">
      <c r="A257" s="66" t="s">
        <v>550</v>
      </c>
      <c r="B257" s="102" t="str">
        <f t="shared" si="15"/>
        <v>Washington School District</v>
      </c>
      <c r="C257" s="69">
        <v>0.7</v>
      </c>
      <c r="D257" s="96">
        <f t="shared" si="16"/>
        <v>0.30000000000000004</v>
      </c>
      <c r="E257" s="97">
        <v>3849.75</v>
      </c>
      <c r="F257" s="84">
        <v>350</v>
      </c>
      <c r="G257" s="85">
        <f t="shared" si="17"/>
        <v>350</v>
      </c>
      <c r="H257" s="85">
        <f t="shared" si="18"/>
        <v>1166.6666666666665</v>
      </c>
      <c r="I257" s="86">
        <f t="shared" si="19"/>
        <v>3499.75</v>
      </c>
    </row>
    <row r="258" spans="1:9" x14ac:dyDescent="0.25">
      <c r="A258" s="61" t="s">
        <v>551</v>
      </c>
      <c r="B258" s="92" t="str">
        <f t="shared" si="15"/>
        <v>Waterford UHS School District</v>
      </c>
      <c r="C258" s="64">
        <v>0.5</v>
      </c>
      <c r="D258" s="94">
        <f t="shared" si="16"/>
        <v>0.5</v>
      </c>
      <c r="E258" s="95">
        <v>44320</v>
      </c>
      <c r="F258" s="79">
        <v>48000</v>
      </c>
      <c r="G258" s="80">
        <f t="shared" si="17"/>
        <v>44320</v>
      </c>
      <c r="H258" s="80">
        <f t="shared" si="18"/>
        <v>88640</v>
      </c>
      <c r="I258" s="81">
        <f t="shared" si="19"/>
        <v>0</v>
      </c>
    </row>
    <row r="259" spans="1:9" x14ac:dyDescent="0.25">
      <c r="A259" s="66" t="s">
        <v>552</v>
      </c>
      <c r="B259" s="102" t="str">
        <f t="shared" ref="B259:B282" si="20">A259&amp;" School District"</f>
        <v>Waterloo School District</v>
      </c>
      <c r="C259" s="69">
        <v>0.6</v>
      </c>
      <c r="D259" s="96">
        <f t="shared" ref="D259:D282" si="21">1-C259</f>
        <v>0.4</v>
      </c>
      <c r="E259" s="97">
        <v>34600</v>
      </c>
      <c r="F259" s="84">
        <v>33000</v>
      </c>
      <c r="G259" s="85">
        <f t="shared" ref="G259:G282" si="22">MIN(E259,F259)</f>
        <v>33000</v>
      </c>
      <c r="H259" s="85">
        <f t="shared" ref="H259:H282" si="23">G259/D259</f>
        <v>82500</v>
      </c>
      <c r="I259" s="86">
        <f t="shared" ref="I259:I282" si="24">E259-G259</f>
        <v>1600</v>
      </c>
    </row>
    <row r="260" spans="1:9" x14ac:dyDescent="0.25">
      <c r="A260" s="61" t="s">
        <v>553</v>
      </c>
      <c r="B260" s="92" t="str">
        <f t="shared" si="20"/>
        <v>Waupaca School District</v>
      </c>
      <c r="C260" s="64">
        <v>0.7</v>
      </c>
      <c r="D260" s="94">
        <f t="shared" si="21"/>
        <v>0.30000000000000004</v>
      </c>
      <c r="E260" s="95">
        <v>465.59999999999854</v>
      </c>
      <c r="F260" s="79">
        <v>6300</v>
      </c>
      <c r="G260" s="80">
        <f t="shared" si="22"/>
        <v>465.59999999999854</v>
      </c>
      <c r="H260" s="80">
        <f t="shared" si="23"/>
        <v>1551.999999999995</v>
      </c>
      <c r="I260" s="81">
        <f t="shared" si="24"/>
        <v>0</v>
      </c>
    </row>
    <row r="261" spans="1:9" x14ac:dyDescent="0.25">
      <c r="A261" s="66" t="s">
        <v>554</v>
      </c>
      <c r="B261" s="102" t="str">
        <f t="shared" si="20"/>
        <v>Waupun School District</v>
      </c>
      <c r="C261" s="69">
        <v>0.7</v>
      </c>
      <c r="D261" s="96">
        <f t="shared" si="21"/>
        <v>0.30000000000000004</v>
      </c>
      <c r="E261" s="97">
        <v>17399.699999999997</v>
      </c>
      <c r="F261" s="84">
        <v>8400</v>
      </c>
      <c r="G261" s="85">
        <f t="shared" si="22"/>
        <v>8400</v>
      </c>
      <c r="H261" s="85">
        <f t="shared" si="23"/>
        <v>27999.999999999996</v>
      </c>
      <c r="I261" s="86">
        <f t="shared" si="24"/>
        <v>8999.6999999999971</v>
      </c>
    </row>
    <row r="262" spans="1:9" x14ac:dyDescent="0.25">
      <c r="A262" s="61" t="s">
        <v>555</v>
      </c>
      <c r="B262" s="92" t="str">
        <f t="shared" si="20"/>
        <v>Wausaukee School District</v>
      </c>
      <c r="C262" s="64">
        <v>0.8</v>
      </c>
      <c r="D262" s="94">
        <f t="shared" si="21"/>
        <v>0.19999999999999996</v>
      </c>
      <c r="E262" s="95">
        <v>30000</v>
      </c>
      <c r="F262" s="79">
        <v>20000</v>
      </c>
      <c r="G262" s="80">
        <f t="shared" si="22"/>
        <v>20000</v>
      </c>
      <c r="H262" s="80">
        <f t="shared" si="23"/>
        <v>100000.00000000003</v>
      </c>
      <c r="I262" s="81">
        <f t="shared" si="24"/>
        <v>10000</v>
      </c>
    </row>
    <row r="263" spans="1:9" x14ac:dyDescent="0.25">
      <c r="A263" s="66" t="s">
        <v>556</v>
      </c>
      <c r="B263" s="102" t="str">
        <f t="shared" si="20"/>
        <v>Wautoma Area School District</v>
      </c>
      <c r="C263" s="69">
        <v>0.8</v>
      </c>
      <c r="D263" s="96">
        <f t="shared" si="21"/>
        <v>0.19999999999999996</v>
      </c>
      <c r="E263" s="97">
        <v>217.20000000000437</v>
      </c>
      <c r="F263" s="84">
        <v>8000</v>
      </c>
      <c r="G263" s="85">
        <f t="shared" si="22"/>
        <v>217.20000000000437</v>
      </c>
      <c r="H263" s="85">
        <f t="shared" si="23"/>
        <v>1086.0000000000221</v>
      </c>
      <c r="I263" s="86">
        <f t="shared" si="24"/>
        <v>0</v>
      </c>
    </row>
    <row r="264" spans="1:9" x14ac:dyDescent="0.25">
      <c r="A264" s="61" t="s">
        <v>557</v>
      </c>
      <c r="B264" s="92" t="str">
        <f t="shared" si="20"/>
        <v>Wauzeka-Steuben School District</v>
      </c>
      <c r="C264" s="64">
        <v>0.7</v>
      </c>
      <c r="D264" s="94">
        <f t="shared" si="21"/>
        <v>0.30000000000000004</v>
      </c>
      <c r="E264" s="95">
        <v>19380</v>
      </c>
      <c r="F264" s="79">
        <v>4900</v>
      </c>
      <c r="G264" s="80">
        <f t="shared" si="22"/>
        <v>4900</v>
      </c>
      <c r="H264" s="80">
        <f t="shared" si="23"/>
        <v>16333.33333333333</v>
      </c>
      <c r="I264" s="81">
        <f t="shared" si="24"/>
        <v>14480</v>
      </c>
    </row>
    <row r="265" spans="1:9" x14ac:dyDescent="0.25">
      <c r="A265" s="66" t="s">
        <v>558</v>
      </c>
      <c r="B265" s="102" t="str">
        <f t="shared" si="20"/>
        <v>Webster School District</v>
      </c>
      <c r="C265" s="69">
        <v>0.8</v>
      </c>
      <c r="D265" s="96">
        <f t="shared" si="21"/>
        <v>0.19999999999999996</v>
      </c>
      <c r="E265" s="97">
        <v>970</v>
      </c>
      <c r="F265" s="84">
        <v>4800</v>
      </c>
      <c r="G265" s="85">
        <f t="shared" si="22"/>
        <v>970</v>
      </c>
      <c r="H265" s="85">
        <f t="shared" si="23"/>
        <v>4850.0000000000009</v>
      </c>
      <c r="I265" s="86">
        <f t="shared" si="24"/>
        <v>0</v>
      </c>
    </row>
    <row r="266" spans="1:9" x14ac:dyDescent="0.25">
      <c r="A266" s="61" t="s">
        <v>559</v>
      </c>
      <c r="B266" s="92" t="str">
        <f t="shared" si="20"/>
        <v>Westby Area School District</v>
      </c>
      <c r="C266" s="64">
        <v>0.7</v>
      </c>
      <c r="D266" s="94">
        <f t="shared" si="21"/>
        <v>0.30000000000000004</v>
      </c>
      <c r="E266" s="95">
        <v>0</v>
      </c>
      <c r="F266" s="79">
        <v>20300</v>
      </c>
      <c r="G266" s="80">
        <f t="shared" si="22"/>
        <v>0</v>
      </c>
      <c r="H266" s="80">
        <f t="shared" si="23"/>
        <v>0</v>
      </c>
      <c r="I266" s="81">
        <f t="shared" si="24"/>
        <v>0</v>
      </c>
    </row>
    <row r="267" spans="1:9" x14ac:dyDescent="0.25">
      <c r="A267" s="66" t="s">
        <v>560</v>
      </c>
      <c r="B267" s="102" t="str">
        <f t="shared" si="20"/>
        <v>Westfield School District</v>
      </c>
      <c r="C267" s="69">
        <v>0.7</v>
      </c>
      <c r="D267" s="96">
        <f t="shared" si="21"/>
        <v>0.30000000000000004</v>
      </c>
      <c r="E267" s="97">
        <v>47200</v>
      </c>
      <c r="F267" s="84">
        <v>7000</v>
      </c>
      <c r="G267" s="85">
        <f t="shared" si="22"/>
        <v>7000</v>
      </c>
      <c r="H267" s="85">
        <f t="shared" si="23"/>
        <v>23333.333333333328</v>
      </c>
      <c r="I267" s="86">
        <f t="shared" si="24"/>
        <v>40200</v>
      </c>
    </row>
    <row r="268" spans="1:9" x14ac:dyDescent="0.25">
      <c r="A268" s="61" t="s">
        <v>561</v>
      </c>
      <c r="B268" s="92" t="str">
        <f t="shared" si="20"/>
        <v>Weston School District</v>
      </c>
      <c r="C268" s="64">
        <v>0.8</v>
      </c>
      <c r="D268" s="94">
        <f t="shared" si="21"/>
        <v>0.19999999999999996</v>
      </c>
      <c r="E268" s="95">
        <v>0</v>
      </c>
      <c r="F268" s="79">
        <v>0</v>
      </c>
      <c r="G268" s="80">
        <f t="shared" si="22"/>
        <v>0</v>
      </c>
      <c r="H268" s="80">
        <f t="shared" si="23"/>
        <v>0</v>
      </c>
      <c r="I268" s="81">
        <f t="shared" si="24"/>
        <v>0</v>
      </c>
    </row>
    <row r="269" spans="1:9" x14ac:dyDescent="0.25">
      <c r="A269" s="66" t="s">
        <v>562</v>
      </c>
      <c r="B269" s="102" t="str">
        <f t="shared" si="20"/>
        <v>Weyauwega-Fremont School District</v>
      </c>
      <c r="C269" s="69">
        <v>0.7</v>
      </c>
      <c r="D269" s="96">
        <f t="shared" si="21"/>
        <v>0.30000000000000004</v>
      </c>
      <c r="E269" s="97">
        <v>15970</v>
      </c>
      <c r="F269" s="84">
        <v>90300</v>
      </c>
      <c r="G269" s="85">
        <f t="shared" si="22"/>
        <v>15970</v>
      </c>
      <c r="H269" s="85">
        <f t="shared" si="23"/>
        <v>53233.333333333328</v>
      </c>
      <c r="I269" s="86">
        <f t="shared" si="24"/>
        <v>0</v>
      </c>
    </row>
    <row r="270" spans="1:9" x14ac:dyDescent="0.25">
      <c r="A270" s="61" t="s">
        <v>563</v>
      </c>
      <c r="B270" s="92" t="str">
        <f t="shared" si="20"/>
        <v>Wheatland J1 School District</v>
      </c>
      <c r="C270" s="64">
        <v>0.7</v>
      </c>
      <c r="D270" s="94">
        <f t="shared" si="21"/>
        <v>0.30000000000000004</v>
      </c>
      <c r="E270" s="95">
        <v>0</v>
      </c>
      <c r="F270" s="79">
        <v>0</v>
      </c>
      <c r="G270" s="80">
        <f t="shared" si="22"/>
        <v>0</v>
      </c>
      <c r="H270" s="80">
        <f t="shared" si="23"/>
        <v>0</v>
      </c>
      <c r="I270" s="81">
        <f t="shared" si="24"/>
        <v>0</v>
      </c>
    </row>
    <row r="271" spans="1:9" x14ac:dyDescent="0.25">
      <c r="A271" s="66" t="s">
        <v>564</v>
      </c>
      <c r="B271" s="102" t="str">
        <f t="shared" si="20"/>
        <v>White Lake School District</v>
      </c>
      <c r="C271" s="69">
        <v>0.85</v>
      </c>
      <c r="D271" s="96">
        <f t="shared" si="21"/>
        <v>0.15000000000000002</v>
      </c>
      <c r="E271" s="97">
        <v>6916.7999999999993</v>
      </c>
      <c r="F271" s="84">
        <v>0</v>
      </c>
      <c r="G271" s="85">
        <f t="shared" si="22"/>
        <v>0</v>
      </c>
      <c r="H271" s="85">
        <f t="shared" si="23"/>
        <v>0</v>
      </c>
      <c r="I271" s="86">
        <f t="shared" si="24"/>
        <v>6916.7999999999993</v>
      </c>
    </row>
    <row r="272" spans="1:9" x14ac:dyDescent="0.25">
      <c r="A272" s="61" t="s">
        <v>565</v>
      </c>
      <c r="B272" s="92" t="str">
        <f t="shared" si="20"/>
        <v>Whitehall School District</v>
      </c>
      <c r="C272" s="64">
        <v>0.7</v>
      </c>
      <c r="D272" s="94">
        <f t="shared" si="21"/>
        <v>0.30000000000000004</v>
      </c>
      <c r="E272" s="95">
        <v>7.999999999996362</v>
      </c>
      <c r="F272" s="79">
        <v>10500</v>
      </c>
      <c r="G272" s="80">
        <f t="shared" si="22"/>
        <v>7.999999999996362</v>
      </c>
      <c r="H272" s="80">
        <f t="shared" si="23"/>
        <v>26.666666666654535</v>
      </c>
      <c r="I272" s="81">
        <f t="shared" si="24"/>
        <v>0</v>
      </c>
    </row>
    <row r="273" spans="1:9" x14ac:dyDescent="0.25">
      <c r="A273" s="66" t="s">
        <v>566</v>
      </c>
      <c r="B273" s="102" t="str">
        <f t="shared" si="20"/>
        <v>Whitewater School District</v>
      </c>
      <c r="C273" s="69">
        <v>0.7</v>
      </c>
      <c r="D273" s="96">
        <f t="shared" si="21"/>
        <v>0.30000000000000004</v>
      </c>
      <c r="E273" s="97">
        <v>0</v>
      </c>
      <c r="F273" s="84">
        <v>79800</v>
      </c>
      <c r="G273" s="85">
        <f t="shared" si="22"/>
        <v>0</v>
      </c>
      <c r="H273" s="85">
        <f t="shared" si="23"/>
        <v>0</v>
      </c>
      <c r="I273" s="86">
        <f t="shared" si="24"/>
        <v>0</v>
      </c>
    </row>
    <row r="274" spans="1:9" x14ac:dyDescent="0.25">
      <c r="A274" s="61" t="s">
        <v>567</v>
      </c>
      <c r="B274" s="92" t="str">
        <f t="shared" si="20"/>
        <v>Wild Rose School District</v>
      </c>
      <c r="C274" s="64">
        <v>0.6</v>
      </c>
      <c r="D274" s="94">
        <f t="shared" si="21"/>
        <v>0.4</v>
      </c>
      <c r="E274" s="95">
        <v>23.599999999998545</v>
      </c>
      <c r="F274" s="79">
        <v>9000</v>
      </c>
      <c r="G274" s="80">
        <f t="shared" si="22"/>
        <v>23.599999999998545</v>
      </c>
      <c r="H274" s="80">
        <f t="shared" si="23"/>
        <v>58.999999999996362</v>
      </c>
      <c r="I274" s="81">
        <f t="shared" si="24"/>
        <v>0</v>
      </c>
    </row>
    <row r="275" spans="1:9" x14ac:dyDescent="0.25">
      <c r="A275" s="66" t="s">
        <v>568</v>
      </c>
      <c r="B275" s="102" t="str">
        <f t="shared" si="20"/>
        <v>Winneconne Community School District</v>
      </c>
      <c r="C275" s="69">
        <v>0.5</v>
      </c>
      <c r="D275" s="96">
        <f t="shared" si="21"/>
        <v>0.5</v>
      </c>
      <c r="E275" s="97">
        <v>2658</v>
      </c>
      <c r="F275" s="84">
        <v>56500</v>
      </c>
      <c r="G275" s="85">
        <f t="shared" si="22"/>
        <v>2658</v>
      </c>
      <c r="H275" s="85">
        <f t="shared" si="23"/>
        <v>5316</v>
      </c>
      <c r="I275" s="86">
        <f t="shared" si="24"/>
        <v>0</v>
      </c>
    </row>
    <row r="276" spans="1:9" x14ac:dyDescent="0.25">
      <c r="A276" s="61" t="s">
        <v>569</v>
      </c>
      <c r="B276" s="92" t="str">
        <f t="shared" si="20"/>
        <v>Winter School District</v>
      </c>
      <c r="C276" s="64">
        <v>0.8</v>
      </c>
      <c r="D276" s="94">
        <f t="shared" si="21"/>
        <v>0.19999999999999996</v>
      </c>
      <c r="E276" s="95">
        <v>0</v>
      </c>
      <c r="F276" s="79">
        <v>320</v>
      </c>
      <c r="G276" s="80">
        <f t="shared" si="22"/>
        <v>0</v>
      </c>
      <c r="H276" s="80">
        <f t="shared" si="23"/>
        <v>0</v>
      </c>
      <c r="I276" s="81">
        <f t="shared" si="24"/>
        <v>0</v>
      </c>
    </row>
    <row r="277" spans="1:9" x14ac:dyDescent="0.25">
      <c r="A277" s="66" t="s">
        <v>570</v>
      </c>
      <c r="B277" s="102" t="str">
        <f t="shared" si="20"/>
        <v>Wisconsin Dells School District</v>
      </c>
      <c r="C277" s="69">
        <v>0.7</v>
      </c>
      <c r="D277" s="96">
        <f t="shared" si="21"/>
        <v>0.30000000000000004</v>
      </c>
      <c r="E277" s="97">
        <v>0</v>
      </c>
      <c r="F277" s="84">
        <v>46200</v>
      </c>
      <c r="G277" s="85">
        <f t="shared" si="22"/>
        <v>0</v>
      </c>
      <c r="H277" s="85">
        <f t="shared" si="23"/>
        <v>0</v>
      </c>
      <c r="I277" s="86">
        <f t="shared" si="24"/>
        <v>0</v>
      </c>
    </row>
    <row r="278" spans="1:9" x14ac:dyDescent="0.25">
      <c r="A278" s="61" t="s">
        <v>571</v>
      </c>
      <c r="B278" s="92" t="str">
        <f t="shared" si="20"/>
        <v>Wisconsin Heights School District</v>
      </c>
      <c r="C278" s="64">
        <v>0.6</v>
      </c>
      <c r="D278" s="94">
        <f t="shared" si="21"/>
        <v>0.4</v>
      </c>
      <c r="E278" s="95">
        <v>1012.3999999999978</v>
      </c>
      <c r="F278" s="79">
        <v>4200</v>
      </c>
      <c r="G278" s="80">
        <f t="shared" si="22"/>
        <v>1012.3999999999978</v>
      </c>
      <c r="H278" s="80">
        <f t="shared" si="23"/>
        <v>2530.9999999999945</v>
      </c>
      <c r="I278" s="81">
        <f t="shared" si="24"/>
        <v>0</v>
      </c>
    </row>
    <row r="279" spans="1:9" x14ac:dyDescent="0.25">
      <c r="A279" s="66" t="s">
        <v>572</v>
      </c>
      <c r="B279" s="102" t="str">
        <f t="shared" si="20"/>
        <v>Wittenberg-Birnamwood School District</v>
      </c>
      <c r="C279" s="69">
        <v>0.7</v>
      </c>
      <c r="D279" s="96">
        <f t="shared" si="21"/>
        <v>0.30000000000000004</v>
      </c>
      <c r="E279" s="97">
        <v>23520.799999999996</v>
      </c>
      <c r="F279" s="84">
        <v>2870</v>
      </c>
      <c r="G279" s="85">
        <f t="shared" si="22"/>
        <v>2870</v>
      </c>
      <c r="H279" s="85">
        <f t="shared" si="23"/>
        <v>9566.6666666666661</v>
      </c>
      <c r="I279" s="86">
        <f t="shared" si="24"/>
        <v>20650.799999999996</v>
      </c>
    </row>
    <row r="280" spans="1:9" x14ac:dyDescent="0.25">
      <c r="A280" s="61" t="s">
        <v>573</v>
      </c>
      <c r="B280" s="92" t="str">
        <f t="shared" si="20"/>
        <v>Wonewoc-Union Center School District</v>
      </c>
      <c r="C280" s="64">
        <v>0.7</v>
      </c>
      <c r="D280" s="94">
        <f t="shared" si="21"/>
        <v>0.30000000000000004</v>
      </c>
      <c r="E280" s="95">
        <v>0</v>
      </c>
      <c r="F280" s="79">
        <v>1680</v>
      </c>
      <c r="G280" s="80">
        <f t="shared" si="22"/>
        <v>0</v>
      </c>
      <c r="H280" s="80">
        <f t="shared" si="23"/>
        <v>0</v>
      </c>
      <c r="I280" s="81">
        <f t="shared" si="24"/>
        <v>0</v>
      </c>
    </row>
    <row r="281" spans="1:9" x14ac:dyDescent="0.25">
      <c r="A281" s="66" t="s">
        <v>574</v>
      </c>
      <c r="B281" s="102" t="str">
        <f t="shared" si="20"/>
        <v>Woodruff J1 School District</v>
      </c>
      <c r="C281" s="69">
        <v>0.7</v>
      </c>
      <c r="D281" s="96">
        <f t="shared" si="21"/>
        <v>0.30000000000000004</v>
      </c>
      <c r="E281" s="97">
        <v>30000</v>
      </c>
      <c r="F281" s="84">
        <v>3500</v>
      </c>
      <c r="G281" s="85">
        <f t="shared" si="22"/>
        <v>3500</v>
      </c>
      <c r="H281" s="85">
        <f t="shared" si="23"/>
        <v>11666.666666666664</v>
      </c>
      <c r="I281" s="86">
        <f t="shared" si="24"/>
        <v>26500</v>
      </c>
    </row>
    <row r="282" spans="1:9" x14ac:dyDescent="0.25">
      <c r="A282" s="61" t="s">
        <v>575</v>
      </c>
      <c r="B282" s="92" t="str">
        <f t="shared" si="20"/>
        <v>Yorkville J2 School District</v>
      </c>
      <c r="C282" s="64">
        <v>0.5</v>
      </c>
      <c r="D282" s="94">
        <f t="shared" si="21"/>
        <v>0.5</v>
      </c>
      <c r="E282" s="95">
        <v>23074</v>
      </c>
      <c r="F282" s="79">
        <v>38000</v>
      </c>
      <c r="G282" s="80">
        <f t="shared" si="22"/>
        <v>23074</v>
      </c>
      <c r="H282" s="80">
        <f t="shared" si="23"/>
        <v>46148</v>
      </c>
      <c r="I282" s="81">
        <f t="shared" si="24"/>
        <v>0</v>
      </c>
    </row>
  </sheetData>
  <sheetProtection algorithmName="SHA-512" hashValue="vCSY/aVKkV0I6ZOXcahPbUkr9IzRDT/p4th4xMYobRup9UbMink0QAA0ONi+UovscOXe20vpdSe2Pnwmeit9BA==" saltValue="i4AZBitLgX+fUwWceUa+C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8376-FC69-4B38-B3BE-85C64AF66546}">
  <sheetPr>
    <tabColor rgb="FF00B0F0"/>
    <pageSetUpPr fitToPage="1"/>
  </sheetPr>
  <dimension ref="A1:Q402"/>
  <sheetViews>
    <sheetView topLeftCell="B1" zoomScale="90" zoomScaleNormal="90" workbookViewId="0">
      <pane ySplit="1" topLeftCell="A2" activePane="bottomLeft" state="frozen"/>
      <selection pane="bottomLeft" activeCell="B1" sqref="B1"/>
    </sheetView>
  </sheetViews>
  <sheetFormatPr defaultColWidth="15" defaultRowHeight="15" x14ac:dyDescent="0.25"/>
  <cols>
    <col min="1" max="1" width="0" style="41" hidden="1" customWidth="1"/>
    <col min="2" max="2" width="23" style="71" customWidth="1"/>
    <col min="3" max="3" width="12.42578125" style="67" customWidth="1"/>
    <col min="4" max="4" width="10.85546875" style="68" customWidth="1"/>
    <col min="5" max="5" width="11.5703125" style="71" customWidth="1"/>
    <col min="6" max="6" width="10.85546875" style="71" customWidth="1"/>
    <col min="7" max="7" width="14.140625" style="70" customWidth="1"/>
    <col min="8" max="8" width="15" style="50"/>
    <col min="9" max="9" width="15" style="47"/>
    <col min="10" max="10" width="15" style="105"/>
    <col min="11" max="11" width="15" style="82"/>
    <col min="12" max="12" width="18.140625" style="83" customWidth="1"/>
    <col min="13" max="13" width="17.7109375" style="84" customWidth="1"/>
    <col min="14" max="14" width="20.5703125" style="248" customWidth="1"/>
    <col min="15" max="15" width="21" style="261" customWidth="1"/>
    <col min="16" max="16384" width="15" style="38"/>
  </cols>
  <sheetData>
    <row r="1" spans="1:15" s="36" customFormat="1" ht="86.25" customHeight="1" thickBot="1" x14ac:dyDescent="0.3">
      <c r="A1" s="35" t="s">
        <v>295</v>
      </c>
      <c r="B1" s="169" t="s">
        <v>296</v>
      </c>
      <c r="C1" s="170" t="s">
        <v>297</v>
      </c>
      <c r="D1" s="171" t="s">
        <v>1154</v>
      </c>
      <c r="E1" s="172" t="s">
        <v>1158</v>
      </c>
      <c r="F1" s="172" t="s">
        <v>1157</v>
      </c>
      <c r="G1" s="173" t="s">
        <v>1159</v>
      </c>
      <c r="H1" s="174" t="s">
        <v>580</v>
      </c>
      <c r="I1" s="175" t="s">
        <v>581</v>
      </c>
      <c r="J1" s="176" t="s">
        <v>1165</v>
      </c>
      <c r="K1" s="177" t="s">
        <v>579</v>
      </c>
      <c r="L1" s="262" t="s">
        <v>1418</v>
      </c>
      <c r="M1" s="179" t="s">
        <v>1160</v>
      </c>
      <c r="N1" s="231" t="s">
        <v>1419</v>
      </c>
      <c r="O1" s="232" t="s">
        <v>1420</v>
      </c>
    </row>
    <row r="2" spans="1:15" s="36" customFormat="1" ht="54.75" customHeight="1" thickTop="1" thickBot="1" x14ac:dyDescent="0.3">
      <c r="A2" s="35"/>
      <c r="B2" s="163"/>
      <c r="C2" s="57"/>
      <c r="D2" s="58"/>
      <c r="E2" s="59"/>
      <c r="F2" s="59"/>
      <c r="G2" s="60"/>
      <c r="H2" s="404" t="s">
        <v>1155</v>
      </c>
      <c r="I2" s="405"/>
      <c r="J2" s="233"/>
      <c r="K2" s="140"/>
      <c r="L2" s="76"/>
      <c r="M2" s="342" t="s">
        <v>1179</v>
      </c>
      <c r="N2" s="234"/>
      <c r="O2" s="235"/>
    </row>
    <row r="3" spans="1:15" x14ac:dyDescent="0.25">
      <c r="A3" s="37">
        <v>14</v>
      </c>
      <c r="B3" s="164" t="s">
        <v>298</v>
      </c>
      <c r="C3" s="62">
        <v>1663</v>
      </c>
      <c r="D3" s="63">
        <v>3.4161242550018187</v>
      </c>
      <c r="E3" s="64">
        <v>0.85</v>
      </c>
      <c r="F3" s="64">
        <f>1-E3</f>
        <v>0.15000000000000002</v>
      </c>
      <c r="G3" s="65">
        <v>0.59087947882736158</v>
      </c>
      <c r="H3" s="52">
        <v>60000</v>
      </c>
      <c r="I3" s="52">
        <v>60000</v>
      </c>
      <c r="J3" s="236">
        <f>MAX(H3,I3)</f>
        <v>60000</v>
      </c>
      <c r="K3" s="142">
        <v>16550</v>
      </c>
      <c r="L3" s="237">
        <f>J3-K3</f>
        <v>43450</v>
      </c>
      <c r="M3" s="79">
        <v>173400</v>
      </c>
      <c r="N3" s="238">
        <f>MIN(L3,M3)</f>
        <v>43450</v>
      </c>
      <c r="O3" s="239">
        <f>L3-N3</f>
        <v>0</v>
      </c>
    </row>
    <row r="4" spans="1:15" ht="15" customHeight="1" x14ac:dyDescent="0.25">
      <c r="A4" s="37">
        <v>63</v>
      </c>
      <c r="B4" s="165" t="s">
        <v>299</v>
      </c>
      <c r="C4" s="67">
        <v>417</v>
      </c>
      <c r="D4" s="68">
        <v>6.2029939867611033</v>
      </c>
      <c r="E4" s="69">
        <v>0.7</v>
      </c>
      <c r="F4" s="69">
        <f t="shared" ref="F4:F67" si="0">1-E4</f>
        <v>0.30000000000000004</v>
      </c>
      <c r="G4" s="70">
        <v>0.38138138138138139</v>
      </c>
      <c r="H4" s="53">
        <v>30000</v>
      </c>
      <c r="I4" s="53">
        <v>30000</v>
      </c>
      <c r="J4" s="240">
        <f t="shared" ref="J4:J67" si="1">MAX(H4,I4)</f>
        <v>30000</v>
      </c>
      <c r="K4" s="144">
        <v>17369.7</v>
      </c>
      <c r="L4" s="241">
        <f t="shared" ref="L4:L67" si="2">J4-K4</f>
        <v>12630.3</v>
      </c>
      <c r="M4" s="84">
        <v>420</v>
      </c>
      <c r="N4" s="242">
        <f t="shared" ref="N4:N67" si="3">MIN(L4,M4)</f>
        <v>420</v>
      </c>
      <c r="O4" s="243">
        <f t="shared" ref="O4:O67" si="4">L4-N4</f>
        <v>12210.3</v>
      </c>
    </row>
    <row r="5" spans="1:15" x14ac:dyDescent="0.25">
      <c r="A5" s="37">
        <v>84</v>
      </c>
      <c r="B5" s="164" t="s">
        <v>301</v>
      </c>
      <c r="C5" s="62">
        <v>219</v>
      </c>
      <c r="D5" s="63">
        <v>1.6098207202719703</v>
      </c>
      <c r="E5" s="64">
        <v>0.6</v>
      </c>
      <c r="F5" s="64">
        <f t="shared" si="0"/>
        <v>0.4</v>
      </c>
      <c r="G5" s="65">
        <v>0.30578512396694213</v>
      </c>
      <c r="H5" s="52">
        <v>30000</v>
      </c>
      <c r="I5" s="52">
        <v>30000</v>
      </c>
      <c r="J5" s="236">
        <f t="shared" si="1"/>
        <v>30000</v>
      </c>
      <c r="K5" s="142">
        <v>12295.6</v>
      </c>
      <c r="L5" s="237">
        <f t="shared" si="2"/>
        <v>17704.400000000001</v>
      </c>
      <c r="M5" s="79">
        <v>14400</v>
      </c>
      <c r="N5" s="238">
        <f t="shared" si="3"/>
        <v>14400</v>
      </c>
      <c r="O5" s="239">
        <f t="shared" si="4"/>
        <v>3304.4000000000015</v>
      </c>
    </row>
    <row r="6" spans="1:15" ht="15" customHeight="1" x14ac:dyDescent="0.25">
      <c r="A6" s="37">
        <v>91</v>
      </c>
      <c r="B6" s="165" t="s">
        <v>302</v>
      </c>
      <c r="C6" s="67">
        <v>554</v>
      </c>
      <c r="D6" s="68">
        <v>4.1538264754825391</v>
      </c>
      <c r="E6" s="69">
        <v>0.8</v>
      </c>
      <c r="F6" s="69">
        <f t="shared" si="0"/>
        <v>0.19999999999999996</v>
      </c>
      <c r="G6" s="70">
        <v>0.52960526315789469</v>
      </c>
      <c r="H6" s="53">
        <v>30000</v>
      </c>
      <c r="I6" s="53">
        <v>30000</v>
      </c>
      <c r="J6" s="240">
        <f t="shared" si="1"/>
        <v>30000</v>
      </c>
      <c r="K6" s="144">
        <v>16429.999999999996</v>
      </c>
      <c r="L6" s="241">
        <f t="shared" si="2"/>
        <v>13570.000000000004</v>
      </c>
      <c r="M6" s="84">
        <v>11200</v>
      </c>
      <c r="N6" s="242">
        <f t="shared" si="3"/>
        <v>11200</v>
      </c>
      <c r="O6" s="243">
        <f t="shared" si="4"/>
        <v>2370.0000000000036</v>
      </c>
    </row>
    <row r="7" spans="1:15" x14ac:dyDescent="0.25">
      <c r="A7" s="37">
        <v>105</v>
      </c>
      <c r="B7" s="164" t="s">
        <v>303</v>
      </c>
      <c r="C7" s="62">
        <v>453</v>
      </c>
      <c r="D7" s="63">
        <v>4.1814741659050787</v>
      </c>
      <c r="E7" s="64">
        <v>0.7</v>
      </c>
      <c r="F7" s="64">
        <f t="shared" si="0"/>
        <v>0.30000000000000004</v>
      </c>
      <c r="G7" s="65">
        <v>0.42930591259640105</v>
      </c>
      <c r="H7" s="52">
        <v>30000</v>
      </c>
      <c r="I7" s="52">
        <v>30000</v>
      </c>
      <c r="J7" s="236">
        <f t="shared" si="1"/>
        <v>30000</v>
      </c>
      <c r="K7" s="142">
        <v>0</v>
      </c>
      <c r="L7" s="237">
        <f t="shared" si="2"/>
        <v>30000</v>
      </c>
      <c r="M7" s="79">
        <v>490</v>
      </c>
      <c r="N7" s="238">
        <f t="shared" si="3"/>
        <v>490</v>
      </c>
      <c r="O7" s="239">
        <f t="shared" si="4"/>
        <v>29510</v>
      </c>
    </row>
    <row r="8" spans="1:15" ht="15" customHeight="1" x14ac:dyDescent="0.25">
      <c r="A8" s="37">
        <v>154</v>
      </c>
      <c r="B8" s="165" t="s">
        <v>306</v>
      </c>
      <c r="C8" s="67">
        <v>1325</v>
      </c>
      <c r="D8" s="68">
        <v>6.2062633119400594</v>
      </c>
      <c r="E8" s="69">
        <v>0.8</v>
      </c>
      <c r="F8" s="69">
        <f t="shared" si="0"/>
        <v>0.19999999999999996</v>
      </c>
      <c r="G8" s="70">
        <v>0.6725460122699386</v>
      </c>
      <c r="H8" s="53">
        <v>49960</v>
      </c>
      <c r="I8" s="53">
        <f>40*C8</f>
        <v>53000</v>
      </c>
      <c r="J8" s="240">
        <f t="shared" si="1"/>
        <v>53000</v>
      </c>
      <c r="K8" s="144">
        <v>35421.399999999994</v>
      </c>
      <c r="L8" s="241">
        <f t="shared" si="2"/>
        <v>17578.600000000006</v>
      </c>
      <c r="M8" s="84">
        <v>5600</v>
      </c>
      <c r="N8" s="242">
        <f t="shared" si="3"/>
        <v>5600</v>
      </c>
      <c r="O8" s="243">
        <f t="shared" si="4"/>
        <v>11978.600000000006</v>
      </c>
    </row>
    <row r="9" spans="1:15" x14ac:dyDescent="0.25">
      <c r="A9" s="37">
        <v>170</v>
      </c>
      <c r="B9" s="164" t="s">
        <v>308</v>
      </c>
      <c r="C9" s="62">
        <v>2136</v>
      </c>
      <c r="D9" s="63">
        <v>5.2223536079622415</v>
      </c>
      <c r="E9" s="64">
        <v>0.8</v>
      </c>
      <c r="F9" s="64">
        <f t="shared" si="0"/>
        <v>0.19999999999999996</v>
      </c>
      <c r="G9" s="65">
        <v>0.5298013245033113</v>
      </c>
      <c r="H9" s="52">
        <v>60000</v>
      </c>
      <c r="I9" s="52">
        <v>60000</v>
      </c>
      <c r="J9" s="236">
        <f t="shared" si="1"/>
        <v>60000</v>
      </c>
      <c r="K9" s="142">
        <v>35313.199999999997</v>
      </c>
      <c r="L9" s="237">
        <f t="shared" si="2"/>
        <v>24686.800000000003</v>
      </c>
      <c r="M9" s="79">
        <v>0</v>
      </c>
      <c r="N9" s="238">
        <f t="shared" si="3"/>
        <v>0</v>
      </c>
      <c r="O9" s="239">
        <f t="shared" si="4"/>
        <v>24686.800000000003</v>
      </c>
    </row>
    <row r="10" spans="1:15" ht="15" customHeight="1" x14ac:dyDescent="0.25">
      <c r="A10" s="37">
        <v>196</v>
      </c>
      <c r="B10" s="165" t="s">
        <v>309</v>
      </c>
      <c r="C10" s="67">
        <v>445</v>
      </c>
      <c r="D10" s="68">
        <v>3.470218682692745</v>
      </c>
      <c r="E10" s="69">
        <v>0.6</v>
      </c>
      <c r="F10" s="69">
        <f t="shared" si="0"/>
        <v>0.4</v>
      </c>
      <c r="G10" s="70">
        <v>0.29976019184652281</v>
      </c>
      <c r="H10" s="53">
        <v>30000</v>
      </c>
      <c r="I10" s="53">
        <v>30000</v>
      </c>
      <c r="J10" s="240">
        <f t="shared" si="1"/>
        <v>30000</v>
      </c>
      <c r="K10" s="144">
        <v>27547.200000000001</v>
      </c>
      <c r="L10" s="241">
        <f t="shared" si="2"/>
        <v>2452.7999999999993</v>
      </c>
      <c r="M10" s="84">
        <v>3000</v>
      </c>
      <c r="N10" s="242">
        <f t="shared" si="3"/>
        <v>2452.7999999999993</v>
      </c>
      <c r="O10" s="243">
        <f t="shared" si="4"/>
        <v>0</v>
      </c>
    </row>
    <row r="11" spans="1:15" x14ac:dyDescent="0.25">
      <c r="A11" s="37">
        <v>245</v>
      </c>
      <c r="B11" s="164" t="s">
        <v>313</v>
      </c>
      <c r="C11" s="62">
        <v>611</v>
      </c>
      <c r="D11" s="63">
        <v>6.4467184753240279</v>
      </c>
      <c r="E11" s="64">
        <v>0.7</v>
      </c>
      <c r="F11" s="64">
        <f t="shared" si="0"/>
        <v>0.30000000000000004</v>
      </c>
      <c r="G11" s="65">
        <v>0.2709030100334448</v>
      </c>
      <c r="H11" s="52">
        <v>30000</v>
      </c>
      <c r="I11" s="52">
        <v>30000</v>
      </c>
      <c r="J11" s="236">
        <f t="shared" si="1"/>
        <v>30000</v>
      </c>
      <c r="K11" s="142">
        <v>28825.4</v>
      </c>
      <c r="L11" s="237">
        <f t="shared" si="2"/>
        <v>1174.5999999999985</v>
      </c>
      <c r="M11" s="79">
        <v>14000</v>
      </c>
      <c r="N11" s="238">
        <f t="shared" si="3"/>
        <v>1174.5999999999985</v>
      </c>
      <c r="O11" s="239">
        <f t="shared" si="4"/>
        <v>0</v>
      </c>
    </row>
    <row r="12" spans="1:15" ht="15" customHeight="1" x14ac:dyDescent="0.25">
      <c r="A12" s="37">
        <v>308</v>
      </c>
      <c r="B12" s="165" t="s">
        <v>315</v>
      </c>
      <c r="C12" s="67">
        <v>1457</v>
      </c>
      <c r="D12" s="68">
        <v>8.0515027965016088</v>
      </c>
      <c r="E12" s="69">
        <v>0.8</v>
      </c>
      <c r="F12" s="69">
        <f t="shared" si="0"/>
        <v>0.19999999999999996</v>
      </c>
      <c r="G12" s="70">
        <v>0.51954022988505744</v>
      </c>
      <c r="H12" s="53">
        <v>57480</v>
      </c>
      <c r="I12" s="53">
        <f>40*C12</f>
        <v>58280</v>
      </c>
      <c r="J12" s="240">
        <f t="shared" si="1"/>
        <v>58280</v>
      </c>
      <c r="K12" s="144">
        <v>30453.599999999995</v>
      </c>
      <c r="L12" s="241">
        <f t="shared" si="2"/>
        <v>27826.400000000005</v>
      </c>
      <c r="M12" s="84">
        <v>16800</v>
      </c>
      <c r="N12" s="242">
        <f t="shared" si="3"/>
        <v>16800</v>
      </c>
      <c r="O12" s="243">
        <f t="shared" si="4"/>
        <v>11026.400000000005</v>
      </c>
    </row>
    <row r="13" spans="1:15" x14ac:dyDescent="0.25">
      <c r="A13" s="37">
        <v>315</v>
      </c>
      <c r="B13" s="164" t="s">
        <v>316</v>
      </c>
      <c r="C13" s="62">
        <v>416</v>
      </c>
      <c r="D13" s="63">
        <v>1.9140956917917449</v>
      </c>
      <c r="E13" s="64">
        <v>0.85</v>
      </c>
      <c r="F13" s="64">
        <f t="shared" si="0"/>
        <v>0.15000000000000002</v>
      </c>
      <c r="G13" s="65">
        <v>0.57493188010899188</v>
      </c>
      <c r="H13" s="52">
        <v>30000</v>
      </c>
      <c r="I13" s="52">
        <v>30000</v>
      </c>
      <c r="J13" s="236">
        <f t="shared" si="1"/>
        <v>30000</v>
      </c>
      <c r="K13" s="142">
        <v>0</v>
      </c>
      <c r="L13" s="237">
        <f t="shared" si="2"/>
        <v>30000</v>
      </c>
      <c r="M13" s="79">
        <v>45900</v>
      </c>
      <c r="N13" s="238">
        <f t="shared" si="3"/>
        <v>30000</v>
      </c>
      <c r="O13" s="239">
        <f t="shared" si="4"/>
        <v>0</v>
      </c>
    </row>
    <row r="14" spans="1:15" ht="15" customHeight="1" x14ac:dyDescent="0.25">
      <c r="A14" s="37">
        <v>4263</v>
      </c>
      <c r="B14" s="165" t="s">
        <v>317</v>
      </c>
      <c r="C14" s="67">
        <v>256</v>
      </c>
      <c r="D14" s="68">
        <v>1.1535220676965612</v>
      </c>
      <c r="E14" s="69">
        <v>0.8</v>
      </c>
      <c r="F14" s="69">
        <f t="shared" si="0"/>
        <v>0.19999999999999996</v>
      </c>
      <c r="G14" s="70">
        <v>0.54852320675105481</v>
      </c>
      <c r="H14" s="53">
        <v>30000</v>
      </c>
      <c r="I14" s="53">
        <v>30000</v>
      </c>
      <c r="J14" s="240">
        <f t="shared" si="1"/>
        <v>30000</v>
      </c>
      <c r="K14" s="144">
        <v>29833.999999999996</v>
      </c>
      <c r="L14" s="241">
        <f t="shared" si="2"/>
        <v>166.00000000000364</v>
      </c>
      <c r="M14" s="84">
        <v>2720</v>
      </c>
      <c r="N14" s="242">
        <f t="shared" si="3"/>
        <v>166.00000000000364</v>
      </c>
      <c r="O14" s="243">
        <f t="shared" si="4"/>
        <v>0</v>
      </c>
    </row>
    <row r="15" spans="1:15" x14ac:dyDescent="0.25">
      <c r="A15" s="37">
        <v>350</v>
      </c>
      <c r="B15" s="164" t="s">
        <v>318</v>
      </c>
      <c r="C15" s="62">
        <v>953</v>
      </c>
      <c r="D15" s="63">
        <v>13.313235237560432</v>
      </c>
      <c r="E15" s="64">
        <v>0.6</v>
      </c>
      <c r="F15" s="64">
        <f t="shared" si="0"/>
        <v>0.4</v>
      </c>
      <c r="G15" s="65">
        <v>0.1444321940463065</v>
      </c>
      <c r="H15" s="52">
        <v>39480</v>
      </c>
      <c r="I15" s="52">
        <f>40*C15</f>
        <v>38120</v>
      </c>
      <c r="J15" s="236">
        <f t="shared" si="1"/>
        <v>39480</v>
      </c>
      <c r="K15" s="142">
        <v>33000</v>
      </c>
      <c r="L15" s="237">
        <f t="shared" si="2"/>
        <v>6480</v>
      </c>
      <c r="M15" s="79">
        <v>74400</v>
      </c>
      <c r="N15" s="238">
        <f t="shared" si="3"/>
        <v>6480</v>
      </c>
      <c r="O15" s="239">
        <f t="shared" si="4"/>
        <v>0</v>
      </c>
    </row>
    <row r="16" spans="1:15" ht="15" customHeight="1" x14ac:dyDescent="0.25">
      <c r="A16" s="37">
        <v>364</v>
      </c>
      <c r="B16" s="165" t="s">
        <v>319</v>
      </c>
      <c r="C16" s="67">
        <v>361</v>
      </c>
      <c r="D16" s="68">
        <v>3.5621249762016007</v>
      </c>
      <c r="E16" s="69">
        <v>0.6</v>
      </c>
      <c r="F16" s="69">
        <f t="shared" si="0"/>
        <v>0.4</v>
      </c>
      <c r="G16" s="70">
        <v>0.31185567010309279</v>
      </c>
      <c r="H16" s="53">
        <v>30000</v>
      </c>
      <c r="I16" s="53">
        <v>30000</v>
      </c>
      <c r="J16" s="240">
        <f t="shared" si="1"/>
        <v>30000</v>
      </c>
      <c r="K16" s="144">
        <v>4879.2</v>
      </c>
      <c r="L16" s="241">
        <f t="shared" si="2"/>
        <v>25120.799999999999</v>
      </c>
      <c r="M16" s="84">
        <v>2640</v>
      </c>
      <c r="N16" s="242">
        <f t="shared" si="3"/>
        <v>2640</v>
      </c>
      <c r="O16" s="243">
        <f t="shared" si="4"/>
        <v>22480.799999999999</v>
      </c>
    </row>
    <row r="17" spans="1:15" x14ac:dyDescent="0.25">
      <c r="A17" s="37">
        <v>427</v>
      </c>
      <c r="B17" s="164" t="s">
        <v>320</v>
      </c>
      <c r="C17" s="62">
        <v>229</v>
      </c>
      <c r="D17" s="63">
        <v>7.0559887003116852</v>
      </c>
      <c r="E17" s="64">
        <v>0.6</v>
      </c>
      <c r="F17" s="64">
        <f t="shared" si="0"/>
        <v>0.4</v>
      </c>
      <c r="G17" s="65">
        <v>0.22705314009661837</v>
      </c>
      <c r="H17" s="52">
        <v>30000</v>
      </c>
      <c r="I17" s="52">
        <v>30000</v>
      </c>
      <c r="J17" s="236">
        <f t="shared" si="1"/>
        <v>30000</v>
      </c>
      <c r="K17" s="142">
        <v>5580.8</v>
      </c>
      <c r="L17" s="237">
        <f t="shared" si="2"/>
        <v>24419.200000000001</v>
      </c>
      <c r="M17" s="79">
        <v>7800</v>
      </c>
      <c r="N17" s="238">
        <f t="shared" si="3"/>
        <v>7800</v>
      </c>
      <c r="O17" s="239">
        <f t="shared" si="4"/>
        <v>16619.2</v>
      </c>
    </row>
    <row r="18" spans="1:15" ht="15" customHeight="1" x14ac:dyDescent="0.25">
      <c r="A18" s="37">
        <v>434</v>
      </c>
      <c r="B18" s="165" t="s">
        <v>321</v>
      </c>
      <c r="C18" s="67">
        <v>1628</v>
      </c>
      <c r="D18" s="68">
        <v>7.893792355923595</v>
      </c>
      <c r="E18" s="69">
        <v>0.7</v>
      </c>
      <c r="F18" s="69">
        <f t="shared" si="0"/>
        <v>0.30000000000000004</v>
      </c>
      <c r="G18" s="70">
        <v>0.44218942189421895</v>
      </c>
      <c r="H18" s="53">
        <v>60000</v>
      </c>
      <c r="I18" s="53">
        <v>60000</v>
      </c>
      <c r="J18" s="240">
        <f t="shared" si="1"/>
        <v>60000</v>
      </c>
      <c r="K18" s="144">
        <v>18777</v>
      </c>
      <c r="L18" s="241">
        <f t="shared" si="2"/>
        <v>41223</v>
      </c>
      <c r="M18" s="84">
        <v>69300</v>
      </c>
      <c r="N18" s="242">
        <f t="shared" si="3"/>
        <v>41223</v>
      </c>
      <c r="O18" s="243">
        <f t="shared" si="4"/>
        <v>0</v>
      </c>
    </row>
    <row r="19" spans="1:15" x14ac:dyDescent="0.25">
      <c r="A19" s="37">
        <v>6013</v>
      </c>
      <c r="B19" s="164" t="s">
        <v>322</v>
      </c>
      <c r="C19" s="62">
        <v>488</v>
      </c>
      <c r="D19" s="63">
        <v>6.410753182996757</v>
      </c>
      <c r="E19" s="64">
        <v>0.7</v>
      </c>
      <c r="F19" s="64">
        <f t="shared" si="0"/>
        <v>0.30000000000000004</v>
      </c>
      <c r="G19" s="65">
        <v>0.388412017167382</v>
      </c>
      <c r="H19" s="52">
        <v>30000</v>
      </c>
      <c r="I19" s="52">
        <v>30000</v>
      </c>
      <c r="J19" s="236">
        <f t="shared" si="1"/>
        <v>30000</v>
      </c>
      <c r="K19" s="142">
        <v>23861.100000000002</v>
      </c>
      <c r="L19" s="237">
        <f t="shared" si="2"/>
        <v>6138.8999999999978</v>
      </c>
      <c r="M19" s="79">
        <v>16800</v>
      </c>
      <c r="N19" s="238">
        <f t="shared" si="3"/>
        <v>6138.8999999999978</v>
      </c>
      <c r="O19" s="239">
        <f t="shared" si="4"/>
        <v>0</v>
      </c>
    </row>
    <row r="20" spans="1:15" ht="15" customHeight="1" x14ac:dyDescent="0.25">
      <c r="A20" s="37">
        <v>2240</v>
      </c>
      <c r="B20" s="165" t="s">
        <v>324</v>
      </c>
      <c r="C20" s="67">
        <v>399</v>
      </c>
      <c r="D20" s="68">
        <v>2.9857448753814255</v>
      </c>
      <c r="E20" s="69">
        <v>0.7</v>
      </c>
      <c r="F20" s="69">
        <f t="shared" si="0"/>
        <v>0.30000000000000004</v>
      </c>
      <c r="G20" s="70">
        <v>0.36781609195402298</v>
      </c>
      <c r="H20" s="53">
        <v>30000</v>
      </c>
      <c r="I20" s="53">
        <v>30000</v>
      </c>
      <c r="J20" s="240">
        <f t="shared" si="1"/>
        <v>30000</v>
      </c>
      <c r="K20" s="144">
        <v>18007.800000000003</v>
      </c>
      <c r="L20" s="241">
        <f t="shared" si="2"/>
        <v>11992.199999999997</v>
      </c>
      <c r="M20" s="84">
        <v>0</v>
      </c>
      <c r="N20" s="242">
        <f t="shared" si="3"/>
        <v>0</v>
      </c>
      <c r="O20" s="243">
        <f t="shared" si="4"/>
        <v>11992.199999999997</v>
      </c>
    </row>
    <row r="21" spans="1:15" x14ac:dyDescent="0.25">
      <c r="A21" s="37">
        <v>476</v>
      </c>
      <c r="B21" s="164" t="s">
        <v>325</v>
      </c>
      <c r="C21" s="62">
        <v>1758</v>
      </c>
      <c r="D21" s="63">
        <v>3.7653328788409488</v>
      </c>
      <c r="E21" s="64">
        <v>0.7</v>
      </c>
      <c r="F21" s="64">
        <f t="shared" si="0"/>
        <v>0.30000000000000004</v>
      </c>
      <c r="G21" s="65">
        <v>0.43918128654970762</v>
      </c>
      <c r="H21" s="52">
        <v>60000</v>
      </c>
      <c r="I21" s="52">
        <v>60000</v>
      </c>
      <c r="J21" s="236">
        <f t="shared" si="1"/>
        <v>60000</v>
      </c>
      <c r="K21" s="142">
        <v>57272.700000000004</v>
      </c>
      <c r="L21" s="237">
        <f t="shared" si="2"/>
        <v>2727.2999999999956</v>
      </c>
      <c r="M21" s="79">
        <v>45500</v>
      </c>
      <c r="N21" s="238">
        <f t="shared" si="3"/>
        <v>2727.2999999999956</v>
      </c>
      <c r="O21" s="239">
        <f t="shared" si="4"/>
        <v>0</v>
      </c>
    </row>
    <row r="22" spans="1:15" ht="15" customHeight="1" x14ac:dyDescent="0.25">
      <c r="A22" s="37">
        <v>485</v>
      </c>
      <c r="B22" s="165" t="s">
        <v>326</v>
      </c>
      <c r="C22" s="67">
        <v>628</v>
      </c>
      <c r="D22" s="68">
        <v>3.5762894716442837</v>
      </c>
      <c r="E22" s="69">
        <v>0.7</v>
      </c>
      <c r="F22" s="69">
        <f t="shared" si="0"/>
        <v>0.30000000000000004</v>
      </c>
      <c r="G22" s="70">
        <v>0.36406995230524641</v>
      </c>
      <c r="H22" s="53">
        <v>30000</v>
      </c>
      <c r="I22" s="53">
        <v>30000</v>
      </c>
      <c r="J22" s="240">
        <f t="shared" si="1"/>
        <v>30000</v>
      </c>
      <c r="K22" s="144">
        <v>23584.100000000002</v>
      </c>
      <c r="L22" s="241">
        <f t="shared" si="2"/>
        <v>6415.8999999999978</v>
      </c>
      <c r="M22" s="84">
        <v>22400</v>
      </c>
      <c r="N22" s="242">
        <f t="shared" si="3"/>
        <v>6415.8999999999978</v>
      </c>
      <c r="O22" s="243">
        <f t="shared" si="4"/>
        <v>0</v>
      </c>
    </row>
    <row r="23" spans="1:15" x14ac:dyDescent="0.25">
      <c r="A23" s="37">
        <v>497</v>
      </c>
      <c r="B23" s="164" t="s">
        <v>327</v>
      </c>
      <c r="C23" s="62">
        <v>1287</v>
      </c>
      <c r="D23" s="63">
        <v>7.6266211509916371</v>
      </c>
      <c r="E23" s="64">
        <v>0.6</v>
      </c>
      <c r="F23" s="64">
        <f t="shared" si="0"/>
        <v>0.4</v>
      </c>
      <c r="G23" s="65">
        <v>0.28988941548183256</v>
      </c>
      <c r="H23" s="52">
        <v>50720</v>
      </c>
      <c r="I23" s="52">
        <f>40*C23</f>
        <v>51480</v>
      </c>
      <c r="J23" s="236">
        <f t="shared" si="1"/>
        <v>51480</v>
      </c>
      <c r="K23" s="142">
        <v>50719.600000000006</v>
      </c>
      <c r="L23" s="237">
        <f t="shared" si="2"/>
        <v>760.39999999999418</v>
      </c>
      <c r="M23" s="79">
        <v>0</v>
      </c>
      <c r="N23" s="238">
        <f t="shared" si="3"/>
        <v>0</v>
      </c>
      <c r="O23" s="239">
        <f t="shared" si="4"/>
        <v>760.39999999999418</v>
      </c>
    </row>
    <row r="24" spans="1:15" ht="15" customHeight="1" x14ac:dyDescent="0.25">
      <c r="A24" s="37">
        <v>609</v>
      </c>
      <c r="B24" s="165" t="s">
        <v>329</v>
      </c>
      <c r="C24" s="67">
        <v>842</v>
      </c>
      <c r="D24" s="68">
        <v>4.8155009718075581</v>
      </c>
      <c r="E24" s="69">
        <v>0.8</v>
      </c>
      <c r="F24" s="69">
        <f t="shared" si="0"/>
        <v>0.19999999999999996</v>
      </c>
      <c r="G24" s="70">
        <v>0.54151177199504341</v>
      </c>
      <c r="H24" s="53">
        <v>33680</v>
      </c>
      <c r="I24" s="53">
        <f>40*C24</f>
        <v>33680</v>
      </c>
      <c r="J24" s="240">
        <f t="shared" si="1"/>
        <v>33680</v>
      </c>
      <c r="K24" s="144">
        <v>32970</v>
      </c>
      <c r="L24" s="241">
        <f t="shared" si="2"/>
        <v>710</v>
      </c>
      <c r="M24" s="84">
        <v>8800</v>
      </c>
      <c r="N24" s="242">
        <f t="shared" si="3"/>
        <v>710</v>
      </c>
      <c r="O24" s="243">
        <f t="shared" si="4"/>
        <v>0</v>
      </c>
    </row>
    <row r="25" spans="1:15" x14ac:dyDescent="0.25">
      <c r="A25" s="37">
        <v>637</v>
      </c>
      <c r="B25" s="164" t="s">
        <v>331</v>
      </c>
      <c r="C25" s="62">
        <v>740</v>
      </c>
      <c r="D25" s="63">
        <v>4.5709201467452649</v>
      </c>
      <c r="E25" s="64">
        <v>0.7</v>
      </c>
      <c r="F25" s="64">
        <f t="shared" si="0"/>
        <v>0.30000000000000004</v>
      </c>
      <c r="G25" s="65">
        <v>0.39782016348773841</v>
      </c>
      <c r="H25" s="52">
        <v>30000</v>
      </c>
      <c r="I25" s="52">
        <v>30000</v>
      </c>
      <c r="J25" s="236">
        <f t="shared" si="1"/>
        <v>30000</v>
      </c>
      <c r="K25" s="142">
        <v>13188.000000000002</v>
      </c>
      <c r="L25" s="237">
        <f t="shared" si="2"/>
        <v>16812</v>
      </c>
      <c r="M25" s="79">
        <v>3220</v>
      </c>
      <c r="N25" s="238">
        <f t="shared" si="3"/>
        <v>3220</v>
      </c>
      <c r="O25" s="239">
        <f t="shared" si="4"/>
        <v>13592</v>
      </c>
    </row>
    <row r="26" spans="1:15" ht="15" customHeight="1" x14ac:dyDescent="0.25">
      <c r="A26" s="37">
        <v>657</v>
      </c>
      <c r="B26" s="165" t="s">
        <v>332</v>
      </c>
      <c r="C26" s="67">
        <v>97</v>
      </c>
      <c r="D26" s="68">
        <v>2.8790900631699965</v>
      </c>
      <c r="E26" s="69">
        <v>0.6</v>
      </c>
      <c r="F26" s="69">
        <f t="shared" si="0"/>
        <v>0.4</v>
      </c>
      <c r="G26" s="70">
        <v>0.11483253588516747</v>
      </c>
      <c r="H26" s="53">
        <v>30000</v>
      </c>
      <c r="I26" s="53">
        <v>30000</v>
      </c>
      <c r="J26" s="240">
        <f t="shared" si="1"/>
        <v>30000</v>
      </c>
      <c r="K26" s="144">
        <v>0</v>
      </c>
      <c r="L26" s="241">
        <f t="shared" si="2"/>
        <v>30000</v>
      </c>
      <c r="M26" s="84">
        <v>6600</v>
      </c>
      <c r="N26" s="242">
        <f t="shared" si="3"/>
        <v>6600</v>
      </c>
      <c r="O26" s="243">
        <f t="shared" si="4"/>
        <v>23400</v>
      </c>
    </row>
    <row r="27" spans="1:15" x14ac:dyDescent="0.25">
      <c r="A27" s="37">
        <v>658</v>
      </c>
      <c r="B27" s="164" t="s">
        <v>333</v>
      </c>
      <c r="C27" s="62">
        <v>920</v>
      </c>
      <c r="D27" s="63">
        <v>14.48433429584726</v>
      </c>
      <c r="E27" s="64">
        <v>0.6</v>
      </c>
      <c r="F27" s="64">
        <f t="shared" si="0"/>
        <v>0.4</v>
      </c>
      <c r="G27" s="65">
        <v>0.20633299284984677</v>
      </c>
      <c r="H27" s="52">
        <v>36320</v>
      </c>
      <c r="I27" s="52">
        <f>40*C27</f>
        <v>36800</v>
      </c>
      <c r="J27" s="236">
        <f t="shared" si="1"/>
        <v>36800</v>
      </c>
      <c r="K27" s="142">
        <v>33034</v>
      </c>
      <c r="L27" s="237">
        <f t="shared" si="2"/>
        <v>3766</v>
      </c>
      <c r="M27" s="79">
        <v>57600</v>
      </c>
      <c r="N27" s="238">
        <f t="shared" si="3"/>
        <v>3766</v>
      </c>
      <c r="O27" s="239">
        <f t="shared" si="4"/>
        <v>0</v>
      </c>
    </row>
    <row r="28" spans="1:15" ht="15" customHeight="1" x14ac:dyDescent="0.25">
      <c r="A28" s="37">
        <v>700</v>
      </c>
      <c r="B28" s="165" t="s">
        <v>334</v>
      </c>
      <c r="C28" s="67">
        <v>1044</v>
      </c>
      <c r="D28" s="68">
        <v>10.514632938197758</v>
      </c>
      <c r="E28" s="69">
        <v>0.7</v>
      </c>
      <c r="F28" s="69">
        <f t="shared" si="0"/>
        <v>0.30000000000000004</v>
      </c>
      <c r="G28" s="70">
        <v>0.34462151394422313</v>
      </c>
      <c r="H28" s="53">
        <v>42240</v>
      </c>
      <c r="I28" s="53">
        <f>40*C28</f>
        <v>41760</v>
      </c>
      <c r="J28" s="240">
        <f t="shared" si="1"/>
        <v>42240</v>
      </c>
      <c r="K28" s="144">
        <v>41817.300000000003</v>
      </c>
      <c r="L28" s="241">
        <f t="shared" si="2"/>
        <v>422.69999999999709</v>
      </c>
      <c r="M28" s="84">
        <v>7000</v>
      </c>
      <c r="N28" s="242">
        <f t="shared" si="3"/>
        <v>422.69999999999709</v>
      </c>
      <c r="O28" s="243">
        <f t="shared" si="4"/>
        <v>0</v>
      </c>
    </row>
    <row r="29" spans="1:15" x14ac:dyDescent="0.25">
      <c r="A29" s="37">
        <v>735</v>
      </c>
      <c r="B29" s="164" t="s">
        <v>335</v>
      </c>
      <c r="C29" s="62">
        <v>495</v>
      </c>
      <c r="D29" s="63">
        <v>1.8299715928296998</v>
      </c>
      <c r="E29" s="64">
        <v>0.85</v>
      </c>
      <c r="F29" s="64">
        <f t="shared" si="0"/>
        <v>0.15000000000000002</v>
      </c>
      <c r="G29" s="65">
        <v>0.64611872146118721</v>
      </c>
      <c r="H29" s="52">
        <v>30000</v>
      </c>
      <c r="I29" s="52">
        <v>30000</v>
      </c>
      <c r="J29" s="236">
        <f t="shared" si="1"/>
        <v>30000</v>
      </c>
      <c r="K29" s="142">
        <v>29750</v>
      </c>
      <c r="L29" s="237">
        <f t="shared" si="2"/>
        <v>250</v>
      </c>
      <c r="M29" s="79">
        <v>1190</v>
      </c>
      <c r="N29" s="238">
        <f t="shared" si="3"/>
        <v>250</v>
      </c>
      <c r="O29" s="239">
        <f t="shared" si="4"/>
        <v>0</v>
      </c>
    </row>
    <row r="30" spans="1:15" ht="15" customHeight="1" x14ac:dyDescent="0.25">
      <c r="A30" s="37">
        <v>840</v>
      </c>
      <c r="B30" s="165" t="s">
        <v>336</v>
      </c>
      <c r="C30" s="67">
        <v>191</v>
      </c>
      <c r="D30" s="68">
        <v>0.81843582310909169</v>
      </c>
      <c r="E30" s="69">
        <v>0.8</v>
      </c>
      <c r="F30" s="69">
        <f t="shared" si="0"/>
        <v>0.19999999999999996</v>
      </c>
      <c r="G30" s="70">
        <v>0.49729729729729732</v>
      </c>
      <c r="H30" s="53">
        <v>30000</v>
      </c>
      <c r="I30" s="53">
        <v>30000</v>
      </c>
      <c r="J30" s="240">
        <f t="shared" si="1"/>
        <v>30000</v>
      </c>
      <c r="K30" s="144">
        <v>29506.199999999997</v>
      </c>
      <c r="L30" s="241">
        <f t="shared" si="2"/>
        <v>493.80000000000291</v>
      </c>
      <c r="M30" s="84">
        <v>8000</v>
      </c>
      <c r="N30" s="242">
        <f t="shared" si="3"/>
        <v>493.80000000000291</v>
      </c>
      <c r="O30" s="243">
        <f t="shared" si="4"/>
        <v>0</v>
      </c>
    </row>
    <row r="31" spans="1:15" x14ac:dyDescent="0.25">
      <c r="A31" s="37">
        <v>870</v>
      </c>
      <c r="B31" s="164" t="s">
        <v>337</v>
      </c>
      <c r="C31" s="62">
        <v>866</v>
      </c>
      <c r="D31" s="63">
        <v>5.6882748081385959</v>
      </c>
      <c r="E31" s="64">
        <v>0.7</v>
      </c>
      <c r="F31" s="64">
        <f t="shared" si="0"/>
        <v>0.30000000000000004</v>
      </c>
      <c r="G31" s="65">
        <v>0.41113744075829384</v>
      </c>
      <c r="H31" s="52">
        <v>34040</v>
      </c>
      <c r="I31" s="52">
        <f>40*C31</f>
        <v>34640</v>
      </c>
      <c r="J31" s="236">
        <f t="shared" si="1"/>
        <v>34640</v>
      </c>
      <c r="K31" s="142">
        <v>34040</v>
      </c>
      <c r="L31" s="237">
        <f t="shared" si="2"/>
        <v>600</v>
      </c>
      <c r="M31" s="79">
        <v>0</v>
      </c>
      <c r="N31" s="238">
        <f t="shared" si="3"/>
        <v>0</v>
      </c>
      <c r="O31" s="239">
        <f t="shared" si="4"/>
        <v>600</v>
      </c>
    </row>
    <row r="32" spans="1:15" ht="15" customHeight="1" x14ac:dyDescent="0.25">
      <c r="A32" s="37">
        <v>896</v>
      </c>
      <c r="B32" s="165" t="s">
        <v>339</v>
      </c>
      <c r="C32" s="67">
        <v>884</v>
      </c>
      <c r="D32" s="68">
        <v>13.667031934586257</v>
      </c>
      <c r="E32" s="69">
        <v>0.6</v>
      </c>
      <c r="F32" s="69">
        <f t="shared" si="0"/>
        <v>0.4</v>
      </c>
      <c r="G32" s="70">
        <v>0.21316964285714285</v>
      </c>
      <c r="H32" s="53">
        <v>34560</v>
      </c>
      <c r="I32" s="53">
        <f>40*C32</f>
        <v>35360</v>
      </c>
      <c r="J32" s="240">
        <f t="shared" si="1"/>
        <v>35360</v>
      </c>
      <c r="K32" s="144">
        <v>34560</v>
      </c>
      <c r="L32" s="241">
        <f t="shared" si="2"/>
        <v>800</v>
      </c>
      <c r="M32" s="84">
        <v>60600</v>
      </c>
      <c r="N32" s="242">
        <f t="shared" si="3"/>
        <v>800</v>
      </c>
      <c r="O32" s="243">
        <f t="shared" si="4"/>
        <v>0</v>
      </c>
    </row>
    <row r="33" spans="1:15" x14ac:dyDescent="0.25">
      <c r="A33" s="37">
        <v>903</v>
      </c>
      <c r="B33" s="164" t="s">
        <v>340</v>
      </c>
      <c r="C33" s="62">
        <v>942</v>
      </c>
      <c r="D33" s="63">
        <v>13.469746383378816</v>
      </c>
      <c r="E33" s="64">
        <v>0.6</v>
      </c>
      <c r="F33" s="64">
        <f t="shared" si="0"/>
        <v>0.4</v>
      </c>
      <c r="G33" s="65">
        <v>0.31415929203539822</v>
      </c>
      <c r="H33" s="52">
        <v>36360</v>
      </c>
      <c r="I33" s="52">
        <f>40*C33</f>
        <v>37680</v>
      </c>
      <c r="J33" s="236">
        <f t="shared" si="1"/>
        <v>37680</v>
      </c>
      <c r="K33" s="142">
        <v>16740</v>
      </c>
      <c r="L33" s="237">
        <f t="shared" si="2"/>
        <v>20940</v>
      </c>
      <c r="M33" s="79">
        <v>0</v>
      </c>
      <c r="N33" s="238">
        <f t="shared" si="3"/>
        <v>0</v>
      </c>
      <c r="O33" s="239">
        <f t="shared" si="4"/>
        <v>20940</v>
      </c>
    </row>
    <row r="34" spans="1:15" ht="15" customHeight="1" x14ac:dyDescent="0.25">
      <c r="A34" s="37">
        <v>910</v>
      </c>
      <c r="B34" s="165" t="s">
        <v>341</v>
      </c>
      <c r="C34" s="67">
        <v>1369</v>
      </c>
      <c r="D34" s="68">
        <v>7.6448840200760104</v>
      </c>
      <c r="E34" s="69">
        <v>0.6</v>
      </c>
      <c r="F34" s="69">
        <f t="shared" si="0"/>
        <v>0.4</v>
      </c>
      <c r="G34" s="70">
        <v>0.19350073855243721</v>
      </c>
      <c r="H34" s="53">
        <v>54080</v>
      </c>
      <c r="I34" s="53">
        <f>40*C34</f>
        <v>54760</v>
      </c>
      <c r="J34" s="240">
        <f t="shared" si="1"/>
        <v>54760</v>
      </c>
      <c r="K34" s="144">
        <v>22743.200000000001</v>
      </c>
      <c r="L34" s="241">
        <f t="shared" si="2"/>
        <v>32016.799999999999</v>
      </c>
      <c r="M34" s="84">
        <v>15000</v>
      </c>
      <c r="N34" s="242">
        <f t="shared" si="3"/>
        <v>15000</v>
      </c>
      <c r="O34" s="243">
        <f t="shared" si="4"/>
        <v>17016.8</v>
      </c>
    </row>
    <row r="35" spans="1:15" x14ac:dyDescent="0.25">
      <c r="A35" s="37">
        <v>980</v>
      </c>
      <c r="B35" s="164" t="s">
        <v>342</v>
      </c>
      <c r="C35" s="62">
        <v>579</v>
      </c>
      <c r="D35" s="63">
        <v>4.9429722040298838</v>
      </c>
      <c r="E35" s="64">
        <v>0.7</v>
      </c>
      <c r="F35" s="64">
        <f t="shared" si="0"/>
        <v>0.30000000000000004</v>
      </c>
      <c r="G35" s="65">
        <v>0.32727272727272727</v>
      </c>
      <c r="H35" s="52">
        <v>30000</v>
      </c>
      <c r="I35" s="52">
        <v>30000</v>
      </c>
      <c r="J35" s="236">
        <f t="shared" si="1"/>
        <v>30000</v>
      </c>
      <c r="K35" s="142">
        <v>27961.800000000003</v>
      </c>
      <c r="L35" s="237">
        <f t="shared" si="2"/>
        <v>2038.1999999999971</v>
      </c>
      <c r="M35" s="79">
        <v>350</v>
      </c>
      <c r="N35" s="238">
        <f t="shared" si="3"/>
        <v>350</v>
      </c>
      <c r="O35" s="239">
        <f t="shared" si="4"/>
        <v>1688.1999999999971</v>
      </c>
    </row>
    <row r="36" spans="1:15" ht="15" customHeight="1" x14ac:dyDescent="0.25">
      <c r="A36" s="37">
        <v>1071</v>
      </c>
      <c r="B36" s="165" t="s">
        <v>345</v>
      </c>
      <c r="C36" s="67">
        <v>772</v>
      </c>
      <c r="D36" s="68">
        <v>1.0471530871667816</v>
      </c>
      <c r="E36" s="69">
        <v>0.8</v>
      </c>
      <c r="F36" s="69">
        <f t="shared" si="0"/>
        <v>0.19999999999999996</v>
      </c>
      <c r="G36" s="70">
        <v>0.52110817941952503</v>
      </c>
      <c r="H36" s="53">
        <v>30000</v>
      </c>
      <c r="I36" s="53">
        <f>40*C36</f>
        <v>30880</v>
      </c>
      <c r="J36" s="240">
        <f t="shared" si="1"/>
        <v>30880</v>
      </c>
      <c r="K36" s="144">
        <v>27039.999999999996</v>
      </c>
      <c r="L36" s="241">
        <f t="shared" si="2"/>
        <v>3840.0000000000036</v>
      </c>
      <c r="M36" s="84">
        <v>2400</v>
      </c>
      <c r="N36" s="242">
        <f t="shared" si="3"/>
        <v>2400</v>
      </c>
      <c r="O36" s="243">
        <f t="shared" si="4"/>
        <v>1440.0000000000036</v>
      </c>
    </row>
    <row r="37" spans="1:15" x14ac:dyDescent="0.25">
      <c r="A37" s="37">
        <v>1085</v>
      </c>
      <c r="B37" s="164" t="s">
        <v>347</v>
      </c>
      <c r="C37" s="62">
        <v>1119</v>
      </c>
      <c r="D37" s="63">
        <v>10.831897490623774</v>
      </c>
      <c r="E37" s="64">
        <v>0.6</v>
      </c>
      <c r="F37" s="64">
        <f t="shared" si="0"/>
        <v>0.4</v>
      </c>
      <c r="G37" s="65">
        <v>0.31218274111675126</v>
      </c>
      <c r="H37" s="52">
        <v>45160</v>
      </c>
      <c r="I37" s="52">
        <f>40*C37</f>
        <v>44760</v>
      </c>
      <c r="J37" s="236">
        <f t="shared" si="1"/>
        <v>45160</v>
      </c>
      <c r="K37" s="142">
        <v>28652.800000000003</v>
      </c>
      <c r="L37" s="237">
        <f t="shared" si="2"/>
        <v>16507.199999999997</v>
      </c>
      <c r="M37" s="79">
        <v>24600</v>
      </c>
      <c r="N37" s="238">
        <f t="shared" si="3"/>
        <v>16507.199999999997</v>
      </c>
      <c r="O37" s="239">
        <f t="shared" si="4"/>
        <v>0</v>
      </c>
    </row>
    <row r="38" spans="1:15" ht="15" customHeight="1" x14ac:dyDescent="0.25">
      <c r="A38" s="37">
        <v>1120</v>
      </c>
      <c r="B38" s="165" t="s">
        <v>348</v>
      </c>
      <c r="C38" s="67">
        <v>334</v>
      </c>
      <c r="D38" s="68">
        <v>5.8112424822509299</v>
      </c>
      <c r="E38" s="69">
        <v>0.8</v>
      </c>
      <c r="F38" s="69">
        <f t="shared" si="0"/>
        <v>0.19999999999999996</v>
      </c>
      <c r="G38" s="70">
        <v>0.48441926345609065</v>
      </c>
      <c r="H38" s="53">
        <v>30000</v>
      </c>
      <c r="I38" s="53">
        <v>30000</v>
      </c>
      <c r="J38" s="240">
        <f t="shared" si="1"/>
        <v>30000</v>
      </c>
      <c r="K38" s="144">
        <v>7857.3000000000011</v>
      </c>
      <c r="L38" s="241">
        <f t="shared" si="2"/>
        <v>22142.699999999997</v>
      </c>
      <c r="M38" s="84">
        <v>2480</v>
      </c>
      <c r="N38" s="242">
        <f t="shared" si="3"/>
        <v>2480</v>
      </c>
      <c r="O38" s="243">
        <f t="shared" si="4"/>
        <v>19662.699999999997</v>
      </c>
    </row>
    <row r="39" spans="1:15" x14ac:dyDescent="0.25">
      <c r="A39" s="37">
        <v>1127</v>
      </c>
      <c r="B39" s="164" t="s">
        <v>349</v>
      </c>
      <c r="C39" s="62">
        <v>654</v>
      </c>
      <c r="D39" s="63">
        <v>6.0715212165029131</v>
      </c>
      <c r="E39" s="64">
        <v>0.7</v>
      </c>
      <c r="F39" s="64">
        <f t="shared" si="0"/>
        <v>0.30000000000000004</v>
      </c>
      <c r="G39" s="65">
        <v>0.34494195688225537</v>
      </c>
      <c r="H39" s="52">
        <v>30000</v>
      </c>
      <c r="I39" s="52">
        <v>30000</v>
      </c>
      <c r="J39" s="236">
        <f t="shared" si="1"/>
        <v>30000</v>
      </c>
      <c r="K39" s="142">
        <v>15400</v>
      </c>
      <c r="L39" s="237">
        <f t="shared" si="2"/>
        <v>14600</v>
      </c>
      <c r="M39" s="79">
        <v>23800</v>
      </c>
      <c r="N39" s="238">
        <f t="shared" si="3"/>
        <v>14600</v>
      </c>
      <c r="O39" s="239">
        <f t="shared" si="4"/>
        <v>0</v>
      </c>
    </row>
    <row r="40" spans="1:15" ht="15" customHeight="1" x14ac:dyDescent="0.25">
      <c r="A40" s="37">
        <v>1134</v>
      </c>
      <c r="B40" s="165" t="s">
        <v>350</v>
      </c>
      <c r="C40" s="67">
        <v>1015</v>
      </c>
      <c r="D40" s="68">
        <v>9.0935156924094649</v>
      </c>
      <c r="E40" s="69">
        <v>0.6</v>
      </c>
      <c r="F40" s="69">
        <f t="shared" si="0"/>
        <v>0.4</v>
      </c>
      <c r="G40" s="70">
        <v>0.29246139872842869</v>
      </c>
      <c r="H40" s="53">
        <v>42320</v>
      </c>
      <c r="I40" s="53">
        <f>40*C40</f>
        <v>40600</v>
      </c>
      <c r="J40" s="240">
        <f t="shared" si="1"/>
        <v>42320</v>
      </c>
      <c r="K40" s="144">
        <v>0</v>
      </c>
      <c r="L40" s="241">
        <f t="shared" si="2"/>
        <v>42320</v>
      </c>
      <c r="M40" s="84">
        <v>91800</v>
      </c>
      <c r="N40" s="242">
        <f t="shared" si="3"/>
        <v>42320</v>
      </c>
      <c r="O40" s="243">
        <f t="shared" si="4"/>
        <v>0</v>
      </c>
    </row>
    <row r="41" spans="1:15" x14ac:dyDescent="0.25">
      <c r="A41" s="37">
        <v>1141</v>
      </c>
      <c r="B41" s="164" t="s">
        <v>351</v>
      </c>
      <c r="C41" s="62">
        <v>1333</v>
      </c>
      <c r="D41" s="63">
        <v>8.1200774638333613</v>
      </c>
      <c r="E41" s="64">
        <v>0.8</v>
      </c>
      <c r="F41" s="64">
        <f t="shared" si="0"/>
        <v>0.19999999999999996</v>
      </c>
      <c r="G41" s="65">
        <v>0.47163947163947162</v>
      </c>
      <c r="H41" s="52">
        <v>55960</v>
      </c>
      <c r="I41" s="52">
        <f>40*C41</f>
        <v>53320</v>
      </c>
      <c r="J41" s="236">
        <f t="shared" si="1"/>
        <v>55960</v>
      </c>
      <c r="K41" s="142">
        <v>17752.500000000004</v>
      </c>
      <c r="L41" s="237">
        <f t="shared" si="2"/>
        <v>38207.5</v>
      </c>
      <c r="M41" s="79">
        <v>54400</v>
      </c>
      <c r="N41" s="238">
        <f t="shared" si="3"/>
        <v>38207.5</v>
      </c>
      <c r="O41" s="239">
        <f t="shared" si="4"/>
        <v>0</v>
      </c>
    </row>
    <row r="42" spans="1:15" ht="15" customHeight="1" x14ac:dyDescent="0.25">
      <c r="A42" s="37">
        <v>1155</v>
      </c>
      <c r="B42" s="165" t="s">
        <v>352</v>
      </c>
      <c r="C42" s="67">
        <v>646</v>
      </c>
      <c r="D42" s="68">
        <v>4.0244706404755766</v>
      </c>
      <c r="E42" s="69">
        <v>0.6</v>
      </c>
      <c r="F42" s="69">
        <f t="shared" si="0"/>
        <v>0.4</v>
      </c>
      <c r="G42" s="70">
        <v>0.30606060606060603</v>
      </c>
      <c r="H42" s="53">
        <v>30000</v>
      </c>
      <c r="I42" s="53">
        <v>30000</v>
      </c>
      <c r="J42" s="240">
        <f t="shared" si="1"/>
        <v>30000</v>
      </c>
      <c r="K42" s="144">
        <v>6500</v>
      </c>
      <c r="L42" s="241">
        <f t="shared" si="2"/>
        <v>23500</v>
      </c>
      <c r="M42" s="84">
        <v>1920</v>
      </c>
      <c r="N42" s="242">
        <f t="shared" si="3"/>
        <v>1920</v>
      </c>
      <c r="O42" s="243">
        <f t="shared" si="4"/>
        <v>21580</v>
      </c>
    </row>
    <row r="43" spans="1:15" x14ac:dyDescent="0.25">
      <c r="A43" s="37">
        <v>1162</v>
      </c>
      <c r="B43" s="164" t="s">
        <v>353</v>
      </c>
      <c r="C43" s="62">
        <v>959</v>
      </c>
      <c r="D43" s="63">
        <v>5.8649053818851069</v>
      </c>
      <c r="E43" s="64">
        <v>0.8</v>
      </c>
      <c r="F43" s="64">
        <f t="shared" si="0"/>
        <v>0.19999999999999996</v>
      </c>
      <c r="G43" s="65">
        <v>0.52768729641693812</v>
      </c>
      <c r="H43" s="52">
        <v>38400</v>
      </c>
      <c r="I43" s="52">
        <f>40*C43</f>
        <v>38360</v>
      </c>
      <c r="J43" s="236">
        <f t="shared" si="1"/>
        <v>38400</v>
      </c>
      <c r="K43" s="142">
        <v>38000</v>
      </c>
      <c r="L43" s="237">
        <f t="shared" si="2"/>
        <v>400</v>
      </c>
      <c r="M43" s="79">
        <v>17600</v>
      </c>
      <c r="N43" s="238">
        <f t="shared" si="3"/>
        <v>400</v>
      </c>
      <c r="O43" s="239">
        <f t="shared" si="4"/>
        <v>0</v>
      </c>
    </row>
    <row r="44" spans="1:15" ht="15" customHeight="1" x14ac:dyDescent="0.25">
      <c r="A44" s="37">
        <v>1169</v>
      </c>
      <c r="B44" s="165" t="s">
        <v>354</v>
      </c>
      <c r="C44" s="67">
        <v>686</v>
      </c>
      <c r="D44" s="68">
        <v>3.5790308985099002</v>
      </c>
      <c r="E44" s="69">
        <v>0.6</v>
      </c>
      <c r="F44" s="69">
        <f t="shared" si="0"/>
        <v>0.4</v>
      </c>
      <c r="G44" s="70">
        <v>0.35050071530758226</v>
      </c>
      <c r="H44" s="53">
        <v>30000</v>
      </c>
      <c r="I44" s="53">
        <v>30000</v>
      </c>
      <c r="J44" s="240">
        <f t="shared" si="1"/>
        <v>30000</v>
      </c>
      <c r="K44" s="144">
        <v>27540</v>
      </c>
      <c r="L44" s="241">
        <f t="shared" si="2"/>
        <v>2460</v>
      </c>
      <c r="M44" s="84">
        <v>24000</v>
      </c>
      <c r="N44" s="242">
        <f t="shared" si="3"/>
        <v>2460</v>
      </c>
      <c r="O44" s="243">
        <f t="shared" si="4"/>
        <v>0</v>
      </c>
    </row>
    <row r="45" spans="1:15" x14ac:dyDescent="0.25">
      <c r="A45" s="37">
        <v>1176</v>
      </c>
      <c r="B45" s="164" t="s">
        <v>355</v>
      </c>
      <c r="C45" s="62">
        <v>840</v>
      </c>
      <c r="D45" s="63">
        <v>4.5775318251278936</v>
      </c>
      <c r="E45" s="64">
        <v>0.7</v>
      </c>
      <c r="F45" s="64">
        <f t="shared" si="0"/>
        <v>0.30000000000000004</v>
      </c>
      <c r="G45" s="65">
        <v>0.38369304556354916</v>
      </c>
      <c r="H45" s="52">
        <v>33160</v>
      </c>
      <c r="I45" s="52">
        <f>40*C45</f>
        <v>33600</v>
      </c>
      <c r="J45" s="236">
        <f t="shared" si="1"/>
        <v>33600</v>
      </c>
      <c r="K45" s="142">
        <v>33159.700000000004</v>
      </c>
      <c r="L45" s="237">
        <f t="shared" si="2"/>
        <v>440.29999999999563</v>
      </c>
      <c r="M45" s="79">
        <v>4200</v>
      </c>
      <c r="N45" s="238">
        <f t="shared" si="3"/>
        <v>440.29999999999563</v>
      </c>
      <c r="O45" s="239">
        <f t="shared" si="4"/>
        <v>0</v>
      </c>
    </row>
    <row r="46" spans="1:15" ht="15" customHeight="1" x14ac:dyDescent="0.25">
      <c r="A46" s="37">
        <v>1183</v>
      </c>
      <c r="B46" s="165" t="s">
        <v>356</v>
      </c>
      <c r="C46" s="67">
        <v>1287</v>
      </c>
      <c r="D46" s="68">
        <v>9.6911924565709704</v>
      </c>
      <c r="E46" s="69">
        <v>0.6</v>
      </c>
      <c r="F46" s="69">
        <f t="shared" si="0"/>
        <v>0.4</v>
      </c>
      <c r="G46" s="70">
        <v>0.23156342182890854</v>
      </c>
      <c r="H46" s="53">
        <v>51280</v>
      </c>
      <c r="I46" s="53">
        <f>40*C46</f>
        <v>51480</v>
      </c>
      <c r="J46" s="240">
        <f t="shared" si="1"/>
        <v>51480</v>
      </c>
      <c r="K46" s="144">
        <v>43903</v>
      </c>
      <c r="L46" s="241">
        <f t="shared" si="2"/>
        <v>7577</v>
      </c>
      <c r="M46" s="84">
        <v>64200</v>
      </c>
      <c r="N46" s="242">
        <f t="shared" si="3"/>
        <v>7577</v>
      </c>
      <c r="O46" s="243">
        <f t="shared" si="4"/>
        <v>0</v>
      </c>
    </row>
    <row r="47" spans="1:15" x14ac:dyDescent="0.25">
      <c r="A47" s="37">
        <v>1218</v>
      </c>
      <c r="B47" s="164" t="s">
        <v>358</v>
      </c>
      <c r="C47" s="62">
        <v>902</v>
      </c>
      <c r="D47" s="63">
        <v>1.7031304758471155</v>
      </c>
      <c r="E47" s="64">
        <v>0.8</v>
      </c>
      <c r="F47" s="64">
        <f t="shared" si="0"/>
        <v>0.19999999999999996</v>
      </c>
      <c r="G47" s="65">
        <v>0.42519685039370081</v>
      </c>
      <c r="H47" s="52">
        <v>36720</v>
      </c>
      <c r="I47" s="52">
        <f>40*C47</f>
        <v>36080</v>
      </c>
      <c r="J47" s="236">
        <f t="shared" si="1"/>
        <v>36720</v>
      </c>
      <c r="K47" s="142">
        <v>0</v>
      </c>
      <c r="L47" s="237">
        <f t="shared" si="2"/>
        <v>36720</v>
      </c>
      <c r="M47" s="79">
        <v>20800</v>
      </c>
      <c r="N47" s="238">
        <f t="shared" si="3"/>
        <v>20800</v>
      </c>
      <c r="O47" s="239">
        <f t="shared" si="4"/>
        <v>15920</v>
      </c>
    </row>
    <row r="48" spans="1:15" ht="15" customHeight="1" x14ac:dyDescent="0.25">
      <c r="A48" s="37">
        <v>1232</v>
      </c>
      <c r="B48" s="165" t="s">
        <v>359</v>
      </c>
      <c r="C48" s="67">
        <v>783</v>
      </c>
      <c r="D48" s="68">
        <v>2.7446622235847911</v>
      </c>
      <c r="E48" s="69">
        <v>0.7</v>
      </c>
      <c r="F48" s="69">
        <f t="shared" si="0"/>
        <v>0.30000000000000004</v>
      </c>
      <c r="G48" s="70">
        <v>0.4144486692015209</v>
      </c>
      <c r="H48" s="53">
        <v>30000</v>
      </c>
      <c r="I48" s="53">
        <f>40*C48</f>
        <v>31320</v>
      </c>
      <c r="J48" s="240">
        <f t="shared" si="1"/>
        <v>31320</v>
      </c>
      <c r="K48" s="144">
        <v>0</v>
      </c>
      <c r="L48" s="241">
        <f t="shared" si="2"/>
        <v>31320</v>
      </c>
      <c r="M48" s="84">
        <v>25200</v>
      </c>
      <c r="N48" s="242">
        <f t="shared" si="3"/>
        <v>25200</v>
      </c>
      <c r="O48" s="243">
        <f t="shared" si="4"/>
        <v>6120</v>
      </c>
    </row>
    <row r="49" spans="1:15" x14ac:dyDescent="0.25">
      <c r="A49" s="37">
        <v>1246</v>
      </c>
      <c r="B49" s="164" t="s">
        <v>360</v>
      </c>
      <c r="C49" s="62">
        <v>679</v>
      </c>
      <c r="D49" s="63">
        <v>8.7982656185013397</v>
      </c>
      <c r="E49" s="64">
        <v>0.5</v>
      </c>
      <c r="F49" s="64">
        <f t="shared" si="0"/>
        <v>0.5</v>
      </c>
      <c r="G49" s="65">
        <v>0.32743362831858408</v>
      </c>
      <c r="H49" s="52">
        <v>30000</v>
      </c>
      <c r="I49" s="52">
        <v>30000</v>
      </c>
      <c r="J49" s="236">
        <f t="shared" si="1"/>
        <v>30000</v>
      </c>
      <c r="K49" s="142">
        <v>11287.6</v>
      </c>
      <c r="L49" s="237">
        <f t="shared" si="2"/>
        <v>18712.400000000001</v>
      </c>
      <c r="M49" s="79">
        <v>0</v>
      </c>
      <c r="N49" s="238">
        <f t="shared" si="3"/>
        <v>0</v>
      </c>
      <c r="O49" s="239">
        <f t="shared" si="4"/>
        <v>18712.400000000001</v>
      </c>
    </row>
    <row r="50" spans="1:15" ht="15" customHeight="1" x14ac:dyDescent="0.25">
      <c r="A50" s="37">
        <v>1260</v>
      </c>
      <c r="B50" s="165" t="s">
        <v>361</v>
      </c>
      <c r="C50" s="67">
        <v>928</v>
      </c>
      <c r="D50" s="68">
        <v>4.9788612867275219</v>
      </c>
      <c r="E50" s="69">
        <v>0.7</v>
      </c>
      <c r="F50" s="69">
        <f t="shared" si="0"/>
        <v>0.30000000000000004</v>
      </c>
      <c r="G50" s="70">
        <v>0.37829614604462475</v>
      </c>
      <c r="H50" s="53">
        <v>38160</v>
      </c>
      <c r="I50" s="53">
        <f>40*C50</f>
        <v>37120</v>
      </c>
      <c r="J50" s="240">
        <f t="shared" si="1"/>
        <v>38160</v>
      </c>
      <c r="K50" s="144">
        <v>0</v>
      </c>
      <c r="L50" s="241">
        <f t="shared" si="2"/>
        <v>38160</v>
      </c>
      <c r="M50" s="84">
        <v>4900</v>
      </c>
      <c r="N50" s="242">
        <f t="shared" si="3"/>
        <v>4900</v>
      </c>
      <c r="O50" s="243">
        <f t="shared" si="4"/>
        <v>33260</v>
      </c>
    </row>
    <row r="51" spans="1:15" x14ac:dyDescent="0.25">
      <c r="A51" s="37">
        <v>1295</v>
      </c>
      <c r="B51" s="164" t="s">
        <v>362</v>
      </c>
      <c r="C51" s="62">
        <v>816</v>
      </c>
      <c r="D51" s="63">
        <v>5.1075655655328029</v>
      </c>
      <c r="E51" s="64">
        <v>0.7</v>
      </c>
      <c r="F51" s="64">
        <f t="shared" si="0"/>
        <v>0.30000000000000004</v>
      </c>
      <c r="G51" s="65">
        <v>0.35330073349633251</v>
      </c>
      <c r="H51" s="52">
        <v>32520</v>
      </c>
      <c r="I51" s="52">
        <f>40*C51</f>
        <v>32640</v>
      </c>
      <c r="J51" s="236">
        <f t="shared" si="1"/>
        <v>32640</v>
      </c>
      <c r="K51" s="142">
        <v>32520</v>
      </c>
      <c r="L51" s="237">
        <f t="shared" si="2"/>
        <v>120</v>
      </c>
      <c r="M51" s="79">
        <v>16800</v>
      </c>
      <c r="N51" s="238">
        <f t="shared" si="3"/>
        <v>120</v>
      </c>
      <c r="O51" s="239">
        <f t="shared" si="4"/>
        <v>0</v>
      </c>
    </row>
    <row r="52" spans="1:15" ht="15" customHeight="1" x14ac:dyDescent="0.25">
      <c r="A52" s="37">
        <v>1407</v>
      </c>
      <c r="B52" s="165" t="s">
        <v>363</v>
      </c>
      <c r="C52" s="67">
        <v>1454</v>
      </c>
      <c r="D52" s="68">
        <v>10.325678181843564</v>
      </c>
      <c r="E52" s="69">
        <v>0.5</v>
      </c>
      <c r="F52" s="69">
        <f t="shared" si="0"/>
        <v>0.5</v>
      </c>
      <c r="G52" s="70">
        <v>0.17597944765574824</v>
      </c>
      <c r="H52" s="53">
        <v>58240</v>
      </c>
      <c r="I52" s="53">
        <f>40*C52</f>
        <v>58160</v>
      </c>
      <c r="J52" s="240">
        <f t="shared" si="1"/>
        <v>58240</v>
      </c>
      <c r="K52" s="144">
        <v>24019.5</v>
      </c>
      <c r="L52" s="241">
        <f t="shared" si="2"/>
        <v>34220.5</v>
      </c>
      <c r="M52" s="84">
        <v>42000</v>
      </c>
      <c r="N52" s="242">
        <f t="shared" si="3"/>
        <v>34220.5</v>
      </c>
      <c r="O52" s="243">
        <f t="shared" si="4"/>
        <v>0</v>
      </c>
    </row>
    <row r="53" spans="1:15" x14ac:dyDescent="0.25">
      <c r="A53" s="37">
        <v>1421</v>
      </c>
      <c r="B53" s="164" t="s">
        <v>364</v>
      </c>
      <c r="C53" s="62">
        <v>547</v>
      </c>
      <c r="D53" s="63">
        <v>3.1785694215858382</v>
      </c>
      <c r="E53" s="64">
        <v>0.7</v>
      </c>
      <c r="F53" s="64">
        <f t="shared" si="0"/>
        <v>0.30000000000000004</v>
      </c>
      <c r="G53" s="65">
        <v>0.41516966067864269</v>
      </c>
      <c r="H53" s="52">
        <v>30000</v>
      </c>
      <c r="I53" s="52">
        <v>30000</v>
      </c>
      <c r="J53" s="236">
        <f t="shared" si="1"/>
        <v>30000</v>
      </c>
      <c r="K53" s="142">
        <v>0</v>
      </c>
      <c r="L53" s="237">
        <f t="shared" si="2"/>
        <v>30000</v>
      </c>
      <c r="M53" s="79">
        <v>48300</v>
      </c>
      <c r="N53" s="238">
        <f t="shared" si="3"/>
        <v>30000</v>
      </c>
      <c r="O53" s="239">
        <f t="shared" si="4"/>
        <v>0</v>
      </c>
    </row>
    <row r="54" spans="1:15" ht="15" customHeight="1" x14ac:dyDescent="0.25">
      <c r="A54" s="37">
        <v>2744</v>
      </c>
      <c r="B54" s="165" t="s">
        <v>365</v>
      </c>
      <c r="C54" s="67">
        <v>794</v>
      </c>
      <c r="D54" s="68">
        <v>9.3280732711931709</v>
      </c>
      <c r="E54" s="69">
        <v>0.7</v>
      </c>
      <c r="F54" s="69">
        <f t="shared" si="0"/>
        <v>0.30000000000000004</v>
      </c>
      <c r="G54" s="70">
        <v>0.397712833545108</v>
      </c>
      <c r="H54" s="53">
        <v>32080</v>
      </c>
      <c r="I54" s="53">
        <f>40*C54</f>
        <v>31760</v>
      </c>
      <c r="J54" s="240">
        <f t="shared" si="1"/>
        <v>32080</v>
      </c>
      <c r="K54" s="144">
        <v>26617</v>
      </c>
      <c r="L54" s="241">
        <f t="shared" si="2"/>
        <v>5463</v>
      </c>
      <c r="M54" s="84">
        <v>4200</v>
      </c>
      <c r="N54" s="242">
        <f t="shared" si="3"/>
        <v>4200</v>
      </c>
      <c r="O54" s="243">
        <f t="shared" si="4"/>
        <v>1263</v>
      </c>
    </row>
    <row r="55" spans="1:15" x14ac:dyDescent="0.25">
      <c r="A55" s="37">
        <v>1428</v>
      </c>
      <c r="B55" s="164" t="s">
        <v>366</v>
      </c>
      <c r="C55" s="62">
        <v>1316</v>
      </c>
      <c r="D55" s="63">
        <v>7.0072684494718436</v>
      </c>
      <c r="E55" s="64">
        <v>0.7</v>
      </c>
      <c r="F55" s="64">
        <f t="shared" si="0"/>
        <v>0.30000000000000004</v>
      </c>
      <c r="G55" s="65">
        <v>0.34772182254196643</v>
      </c>
      <c r="H55" s="52">
        <v>52080</v>
      </c>
      <c r="I55" s="52">
        <f>40*C55</f>
        <v>52640</v>
      </c>
      <c r="J55" s="236">
        <f t="shared" si="1"/>
        <v>52640</v>
      </c>
      <c r="K55" s="142">
        <v>51480</v>
      </c>
      <c r="L55" s="237">
        <f t="shared" si="2"/>
        <v>1160</v>
      </c>
      <c r="M55" s="79">
        <v>25900</v>
      </c>
      <c r="N55" s="238">
        <f t="shared" si="3"/>
        <v>1160</v>
      </c>
      <c r="O55" s="239">
        <f t="shared" si="4"/>
        <v>0</v>
      </c>
    </row>
    <row r="56" spans="1:15" ht="15" customHeight="1" x14ac:dyDescent="0.25">
      <c r="A56" s="37">
        <v>1449</v>
      </c>
      <c r="B56" s="165" t="s">
        <v>367</v>
      </c>
      <c r="C56" s="67">
        <v>104</v>
      </c>
      <c r="D56" s="68">
        <v>9.2322167221685643</v>
      </c>
      <c r="E56" s="69">
        <v>0.7</v>
      </c>
      <c r="F56" s="69">
        <f t="shared" si="0"/>
        <v>0.30000000000000004</v>
      </c>
      <c r="G56" s="70">
        <v>0.17647058823529413</v>
      </c>
      <c r="H56" s="53">
        <v>30000</v>
      </c>
      <c r="I56" s="53">
        <v>30000</v>
      </c>
      <c r="J56" s="240">
        <f t="shared" si="1"/>
        <v>30000</v>
      </c>
      <c r="K56" s="144">
        <v>18841</v>
      </c>
      <c r="L56" s="241">
        <f t="shared" si="2"/>
        <v>11159</v>
      </c>
      <c r="M56" s="84">
        <v>10500</v>
      </c>
      <c r="N56" s="242">
        <f t="shared" si="3"/>
        <v>10500</v>
      </c>
      <c r="O56" s="243">
        <f t="shared" si="4"/>
        <v>659</v>
      </c>
    </row>
    <row r="57" spans="1:15" x14ac:dyDescent="0.25">
      <c r="A57" s="37">
        <v>1499</v>
      </c>
      <c r="B57" s="164" t="s">
        <v>369</v>
      </c>
      <c r="C57" s="62">
        <v>967</v>
      </c>
      <c r="D57" s="63">
        <v>3.2804345998189741</v>
      </c>
      <c r="E57" s="64">
        <v>0.6</v>
      </c>
      <c r="F57" s="64">
        <f t="shared" si="0"/>
        <v>0.4</v>
      </c>
      <c r="G57" s="65">
        <v>0.33651804670912949</v>
      </c>
      <c r="H57" s="52">
        <v>38600</v>
      </c>
      <c r="I57" s="52">
        <f>40*C57</f>
        <v>38680</v>
      </c>
      <c r="J57" s="236">
        <f t="shared" si="1"/>
        <v>38680</v>
      </c>
      <c r="K57" s="142">
        <v>38600</v>
      </c>
      <c r="L57" s="237">
        <f t="shared" si="2"/>
        <v>80</v>
      </c>
      <c r="M57" s="79">
        <v>38400</v>
      </c>
      <c r="N57" s="238">
        <f t="shared" si="3"/>
        <v>80</v>
      </c>
      <c r="O57" s="239">
        <f t="shared" si="4"/>
        <v>0</v>
      </c>
    </row>
    <row r="58" spans="1:15" ht="15" customHeight="1" x14ac:dyDescent="0.25">
      <c r="A58" s="37">
        <v>1561</v>
      </c>
      <c r="B58" s="165" t="s">
        <v>370</v>
      </c>
      <c r="C58" s="67">
        <v>600</v>
      </c>
      <c r="D58" s="68">
        <v>7.3707992862805911</v>
      </c>
      <c r="E58" s="69">
        <v>0.6</v>
      </c>
      <c r="F58" s="69">
        <f t="shared" si="0"/>
        <v>0.4</v>
      </c>
      <c r="G58" s="70">
        <v>0.26210350584307179</v>
      </c>
      <c r="H58" s="53">
        <v>30000</v>
      </c>
      <c r="I58" s="53">
        <v>30000</v>
      </c>
      <c r="J58" s="240">
        <f t="shared" si="1"/>
        <v>30000</v>
      </c>
      <c r="K58" s="144">
        <v>15987.6</v>
      </c>
      <c r="L58" s="241">
        <f t="shared" si="2"/>
        <v>14012.4</v>
      </c>
      <c r="M58" s="84">
        <v>9600</v>
      </c>
      <c r="N58" s="242">
        <f t="shared" si="3"/>
        <v>9600</v>
      </c>
      <c r="O58" s="243">
        <f t="shared" si="4"/>
        <v>4412.3999999999996</v>
      </c>
    </row>
    <row r="59" spans="1:15" x14ac:dyDescent="0.25">
      <c r="A59" s="37">
        <v>1645</v>
      </c>
      <c r="B59" s="164" t="s">
        <v>373</v>
      </c>
      <c r="C59" s="62">
        <v>1133</v>
      </c>
      <c r="D59" s="63">
        <v>12.796404368040546</v>
      </c>
      <c r="E59" s="64">
        <v>0.6</v>
      </c>
      <c r="F59" s="64">
        <f t="shared" si="0"/>
        <v>0.4</v>
      </c>
      <c r="G59" s="65">
        <v>0.28358208955223879</v>
      </c>
      <c r="H59" s="52">
        <v>44320</v>
      </c>
      <c r="I59" s="52">
        <f>40*C59</f>
        <v>45320</v>
      </c>
      <c r="J59" s="236">
        <f t="shared" si="1"/>
        <v>45320</v>
      </c>
      <c r="K59" s="142">
        <v>44320</v>
      </c>
      <c r="L59" s="237">
        <f t="shared" si="2"/>
        <v>1000</v>
      </c>
      <c r="M59" s="79">
        <v>4200</v>
      </c>
      <c r="N59" s="238">
        <f t="shared" si="3"/>
        <v>1000</v>
      </c>
      <c r="O59" s="239">
        <f t="shared" si="4"/>
        <v>0</v>
      </c>
    </row>
    <row r="60" spans="1:15" ht="15" customHeight="1" x14ac:dyDescent="0.25">
      <c r="A60" s="37">
        <v>1659</v>
      </c>
      <c r="B60" s="165" t="s">
        <v>375</v>
      </c>
      <c r="C60" s="67">
        <v>1699</v>
      </c>
      <c r="D60" s="68">
        <v>7.3739079843927851</v>
      </c>
      <c r="E60" s="69">
        <v>0.6</v>
      </c>
      <c r="F60" s="69">
        <f t="shared" si="0"/>
        <v>0.4</v>
      </c>
      <c r="G60" s="70">
        <v>0.23682616596002423</v>
      </c>
      <c r="H60" s="53">
        <v>60000</v>
      </c>
      <c r="I60" s="53">
        <v>60000</v>
      </c>
      <c r="J60" s="240">
        <f t="shared" si="1"/>
        <v>60000</v>
      </c>
      <c r="K60" s="144">
        <v>10298.400000000001</v>
      </c>
      <c r="L60" s="241">
        <f t="shared" si="2"/>
        <v>49701.599999999999</v>
      </c>
      <c r="M60" s="84">
        <v>99000</v>
      </c>
      <c r="N60" s="242">
        <f t="shared" si="3"/>
        <v>49701.599999999999</v>
      </c>
      <c r="O60" s="243">
        <f t="shared" si="4"/>
        <v>0</v>
      </c>
    </row>
    <row r="61" spans="1:15" x14ac:dyDescent="0.25">
      <c r="A61" s="37">
        <v>1666</v>
      </c>
      <c r="B61" s="164" t="s">
        <v>376</v>
      </c>
      <c r="C61" s="62">
        <v>317</v>
      </c>
      <c r="D61" s="63">
        <v>3.2412060359566968</v>
      </c>
      <c r="E61" s="64">
        <v>0.6</v>
      </c>
      <c r="F61" s="64">
        <f t="shared" si="0"/>
        <v>0.4</v>
      </c>
      <c r="G61" s="65">
        <v>0.30136986301369861</v>
      </c>
      <c r="H61" s="52">
        <v>30000</v>
      </c>
      <c r="I61" s="52">
        <v>30000</v>
      </c>
      <c r="J61" s="236">
        <f t="shared" si="1"/>
        <v>30000</v>
      </c>
      <c r="K61" s="142">
        <v>22743.600000000002</v>
      </c>
      <c r="L61" s="237">
        <f t="shared" si="2"/>
        <v>7256.3999999999978</v>
      </c>
      <c r="M61" s="79">
        <v>0</v>
      </c>
      <c r="N61" s="238">
        <f t="shared" si="3"/>
        <v>0</v>
      </c>
      <c r="O61" s="239">
        <f t="shared" si="4"/>
        <v>7256.3999999999978</v>
      </c>
    </row>
    <row r="62" spans="1:15" ht="15" customHeight="1" x14ac:dyDescent="0.25">
      <c r="A62" s="37">
        <v>1729</v>
      </c>
      <c r="B62" s="165" t="s">
        <v>378</v>
      </c>
      <c r="C62" s="67">
        <v>797</v>
      </c>
      <c r="D62" s="68">
        <v>7.4742338308258391</v>
      </c>
      <c r="E62" s="69">
        <v>0.6</v>
      </c>
      <c r="F62" s="69">
        <f t="shared" si="0"/>
        <v>0.4</v>
      </c>
      <c r="G62" s="70">
        <v>0.25</v>
      </c>
      <c r="H62" s="53">
        <v>31640</v>
      </c>
      <c r="I62" s="53">
        <f>40*C62</f>
        <v>31880</v>
      </c>
      <c r="J62" s="240">
        <f t="shared" si="1"/>
        <v>31880</v>
      </c>
      <c r="K62" s="144">
        <v>31640</v>
      </c>
      <c r="L62" s="241">
        <f t="shared" si="2"/>
        <v>240</v>
      </c>
      <c r="M62" s="84">
        <v>26400</v>
      </c>
      <c r="N62" s="242">
        <f t="shared" si="3"/>
        <v>240</v>
      </c>
      <c r="O62" s="243">
        <f t="shared" si="4"/>
        <v>0</v>
      </c>
    </row>
    <row r="63" spans="1:15" x14ac:dyDescent="0.25">
      <c r="A63" s="37">
        <v>1736</v>
      </c>
      <c r="B63" s="164" t="s">
        <v>379</v>
      </c>
      <c r="C63" s="62">
        <v>530</v>
      </c>
      <c r="D63" s="63">
        <v>10.920764970821324</v>
      </c>
      <c r="E63" s="64">
        <v>0.6</v>
      </c>
      <c r="F63" s="64">
        <f t="shared" si="0"/>
        <v>0.4</v>
      </c>
      <c r="G63" s="65">
        <v>0.33121019108280253</v>
      </c>
      <c r="H63" s="52">
        <v>30000</v>
      </c>
      <c r="I63" s="52">
        <v>30000</v>
      </c>
      <c r="J63" s="236">
        <f t="shared" si="1"/>
        <v>30000</v>
      </c>
      <c r="K63" s="142">
        <v>0</v>
      </c>
      <c r="L63" s="237">
        <f t="shared" si="2"/>
        <v>30000</v>
      </c>
      <c r="M63" s="79">
        <v>4200</v>
      </c>
      <c r="N63" s="238">
        <f t="shared" si="3"/>
        <v>4200</v>
      </c>
      <c r="O63" s="239">
        <f t="shared" si="4"/>
        <v>25800</v>
      </c>
    </row>
    <row r="64" spans="1:15" ht="15" customHeight="1" x14ac:dyDescent="0.25">
      <c r="A64" s="37">
        <v>1813</v>
      </c>
      <c r="B64" s="165" t="s">
        <v>380</v>
      </c>
      <c r="C64" s="67">
        <v>762</v>
      </c>
      <c r="D64" s="68">
        <v>5.2198572785800863</v>
      </c>
      <c r="E64" s="69">
        <v>0.7</v>
      </c>
      <c r="F64" s="69">
        <f t="shared" si="0"/>
        <v>0.30000000000000004</v>
      </c>
      <c r="G64" s="70">
        <v>0.39757575757575758</v>
      </c>
      <c r="H64" s="53">
        <v>31080</v>
      </c>
      <c r="I64" s="53">
        <f>40*C64</f>
        <v>30480</v>
      </c>
      <c r="J64" s="240">
        <f t="shared" si="1"/>
        <v>31080</v>
      </c>
      <c r="K64" s="144">
        <v>21280.100000000002</v>
      </c>
      <c r="L64" s="241">
        <f t="shared" si="2"/>
        <v>9799.8999999999978</v>
      </c>
      <c r="M64" s="84">
        <v>1610</v>
      </c>
      <c r="N64" s="242">
        <f t="shared" si="3"/>
        <v>1610</v>
      </c>
      <c r="O64" s="243">
        <f t="shared" si="4"/>
        <v>8189.8999999999978</v>
      </c>
    </row>
    <row r="65" spans="1:15" x14ac:dyDescent="0.25">
      <c r="A65" s="37">
        <v>5757</v>
      </c>
      <c r="B65" s="164" t="s">
        <v>381</v>
      </c>
      <c r="C65" s="62">
        <v>617</v>
      </c>
      <c r="D65" s="63">
        <v>1.5356051711715688</v>
      </c>
      <c r="E65" s="64">
        <v>0.8</v>
      </c>
      <c r="F65" s="64">
        <f t="shared" si="0"/>
        <v>0.19999999999999996</v>
      </c>
      <c r="G65" s="65">
        <v>0.4717314487632509</v>
      </c>
      <c r="H65" s="52">
        <v>30000</v>
      </c>
      <c r="I65" s="52">
        <v>30000</v>
      </c>
      <c r="J65" s="236">
        <f t="shared" si="1"/>
        <v>30000</v>
      </c>
      <c r="K65" s="142">
        <v>28622</v>
      </c>
      <c r="L65" s="237">
        <f t="shared" si="2"/>
        <v>1378</v>
      </c>
      <c r="M65" s="79">
        <v>4800</v>
      </c>
      <c r="N65" s="238">
        <f t="shared" si="3"/>
        <v>1378</v>
      </c>
      <c r="O65" s="239">
        <f t="shared" si="4"/>
        <v>0</v>
      </c>
    </row>
    <row r="66" spans="1:15" ht="15" customHeight="1" x14ac:dyDescent="0.25">
      <c r="A66" s="37">
        <v>1870</v>
      </c>
      <c r="B66" s="165" t="s">
        <v>383</v>
      </c>
      <c r="C66" s="67">
        <v>163</v>
      </c>
      <c r="D66" s="68">
        <v>15.211325296421837</v>
      </c>
      <c r="E66" s="69">
        <v>0.6</v>
      </c>
      <c r="F66" s="69">
        <f t="shared" si="0"/>
        <v>0.4</v>
      </c>
      <c r="G66" s="70">
        <v>0.24696356275303644</v>
      </c>
      <c r="H66" s="53">
        <v>30000</v>
      </c>
      <c r="I66" s="53">
        <v>30000</v>
      </c>
      <c r="J66" s="240">
        <f t="shared" si="1"/>
        <v>30000</v>
      </c>
      <c r="K66" s="144">
        <v>15940</v>
      </c>
      <c r="L66" s="241">
        <f t="shared" si="2"/>
        <v>14060</v>
      </c>
      <c r="M66" s="84">
        <v>10800</v>
      </c>
      <c r="N66" s="242">
        <f t="shared" si="3"/>
        <v>10800</v>
      </c>
      <c r="O66" s="243">
        <f t="shared" si="4"/>
        <v>3260</v>
      </c>
    </row>
    <row r="67" spans="1:15" x14ac:dyDescent="0.25">
      <c r="A67" s="37">
        <v>4843</v>
      </c>
      <c r="B67" s="164" t="s">
        <v>385</v>
      </c>
      <c r="C67" s="62">
        <v>129</v>
      </c>
      <c r="D67" s="63">
        <v>11.924349596750387</v>
      </c>
      <c r="E67" s="64">
        <v>0.5</v>
      </c>
      <c r="F67" s="64">
        <f t="shared" si="0"/>
        <v>0.5</v>
      </c>
      <c r="G67" s="65">
        <v>1.7241379310344827E-2</v>
      </c>
      <c r="H67" s="52">
        <v>30000</v>
      </c>
      <c r="I67" s="52">
        <v>30000</v>
      </c>
      <c r="J67" s="236">
        <f t="shared" si="1"/>
        <v>30000</v>
      </c>
      <c r="K67" s="142">
        <v>15181</v>
      </c>
      <c r="L67" s="237">
        <f t="shared" si="2"/>
        <v>14819</v>
      </c>
      <c r="M67" s="79">
        <v>16000</v>
      </c>
      <c r="N67" s="238">
        <f t="shared" si="3"/>
        <v>14819</v>
      </c>
      <c r="O67" s="239">
        <f t="shared" si="4"/>
        <v>0</v>
      </c>
    </row>
    <row r="68" spans="1:15" ht="15" customHeight="1" x14ac:dyDescent="0.25">
      <c r="A68" s="37">
        <v>2009</v>
      </c>
      <c r="B68" s="165" t="s">
        <v>386</v>
      </c>
      <c r="C68" s="67">
        <v>1470</v>
      </c>
      <c r="D68" s="68">
        <v>8.1996020629368793</v>
      </c>
      <c r="E68" s="69">
        <v>0.6</v>
      </c>
      <c r="F68" s="69">
        <f t="shared" ref="F68:F131" si="5">1-E68</f>
        <v>0.4</v>
      </c>
      <c r="G68" s="70">
        <v>0.18781362007168459</v>
      </c>
      <c r="H68" s="53">
        <v>56880</v>
      </c>
      <c r="I68" s="53">
        <f>40*C68</f>
        <v>58800</v>
      </c>
      <c r="J68" s="240">
        <f t="shared" ref="J68:J131" si="6">MAX(H68,I68)</f>
        <v>58800</v>
      </c>
      <c r="K68" s="144">
        <v>56880</v>
      </c>
      <c r="L68" s="241">
        <f t="shared" ref="L68:L131" si="7">J68-K68</f>
        <v>1920</v>
      </c>
      <c r="M68" s="84">
        <v>72000</v>
      </c>
      <c r="N68" s="242">
        <f t="shared" ref="N68:N131" si="8">MIN(L68,M68)</f>
        <v>1920</v>
      </c>
      <c r="O68" s="243">
        <f t="shared" ref="O68:O131" si="9">L68-N68</f>
        <v>0</v>
      </c>
    </row>
    <row r="69" spans="1:15" x14ac:dyDescent="0.25">
      <c r="A69" s="37">
        <v>2114</v>
      </c>
      <c r="B69" s="164" t="s">
        <v>387</v>
      </c>
      <c r="C69" s="62">
        <v>522</v>
      </c>
      <c r="D69" s="63">
        <v>3.7503232094280308</v>
      </c>
      <c r="E69" s="64">
        <v>0.6</v>
      </c>
      <c r="F69" s="64">
        <f t="shared" si="5"/>
        <v>0.4</v>
      </c>
      <c r="G69" s="65">
        <v>0.28650646950092423</v>
      </c>
      <c r="H69" s="52">
        <v>30000</v>
      </c>
      <c r="I69" s="52">
        <v>30000</v>
      </c>
      <c r="J69" s="236">
        <f t="shared" si="6"/>
        <v>30000</v>
      </c>
      <c r="K69" s="142">
        <v>29949</v>
      </c>
      <c r="L69" s="237">
        <f t="shared" si="7"/>
        <v>51</v>
      </c>
      <c r="M69" s="79">
        <v>22800</v>
      </c>
      <c r="N69" s="238">
        <f t="shared" si="8"/>
        <v>51</v>
      </c>
      <c r="O69" s="239">
        <f t="shared" si="9"/>
        <v>0</v>
      </c>
    </row>
    <row r="70" spans="1:15" ht="15" customHeight="1" x14ac:dyDescent="0.25">
      <c r="A70" s="37">
        <v>2128</v>
      </c>
      <c r="B70" s="165" t="s">
        <v>388</v>
      </c>
      <c r="C70" s="67">
        <v>617</v>
      </c>
      <c r="D70" s="68">
        <v>5.5592096622091312</v>
      </c>
      <c r="E70" s="69">
        <v>0.8</v>
      </c>
      <c r="F70" s="69">
        <f t="shared" si="5"/>
        <v>0.19999999999999996</v>
      </c>
      <c r="G70" s="70">
        <v>0.50094517958412099</v>
      </c>
      <c r="H70" s="53">
        <v>30000</v>
      </c>
      <c r="I70" s="53">
        <v>30000</v>
      </c>
      <c r="J70" s="240">
        <f t="shared" si="6"/>
        <v>30000</v>
      </c>
      <c r="K70" s="144">
        <v>0</v>
      </c>
      <c r="L70" s="241">
        <f t="shared" si="7"/>
        <v>30000</v>
      </c>
      <c r="M70" s="84">
        <v>21600</v>
      </c>
      <c r="N70" s="242">
        <f t="shared" si="8"/>
        <v>21600</v>
      </c>
      <c r="O70" s="243">
        <f t="shared" si="9"/>
        <v>8400</v>
      </c>
    </row>
    <row r="71" spans="1:15" x14ac:dyDescent="0.25">
      <c r="A71" s="37">
        <v>2198</v>
      </c>
      <c r="B71" s="164" t="s">
        <v>391</v>
      </c>
      <c r="C71" s="62">
        <v>726</v>
      </c>
      <c r="D71" s="63">
        <v>6.2904524396653327</v>
      </c>
      <c r="E71" s="64">
        <v>0.6</v>
      </c>
      <c r="F71" s="64">
        <f t="shared" si="5"/>
        <v>0.4</v>
      </c>
      <c r="G71" s="65">
        <v>0.31563845050215206</v>
      </c>
      <c r="H71" s="52">
        <v>30000</v>
      </c>
      <c r="I71" s="52">
        <v>30000</v>
      </c>
      <c r="J71" s="236">
        <f t="shared" si="6"/>
        <v>30000</v>
      </c>
      <c r="K71" s="142">
        <v>29040</v>
      </c>
      <c r="L71" s="237">
        <f t="shared" si="7"/>
        <v>960</v>
      </c>
      <c r="M71" s="79">
        <v>2160</v>
      </c>
      <c r="N71" s="238">
        <f t="shared" si="8"/>
        <v>960</v>
      </c>
      <c r="O71" s="239">
        <f t="shared" si="9"/>
        <v>0</v>
      </c>
    </row>
    <row r="72" spans="1:15" ht="15" customHeight="1" x14ac:dyDescent="0.25">
      <c r="A72" s="37">
        <v>2212</v>
      </c>
      <c r="B72" s="165" t="s">
        <v>392</v>
      </c>
      <c r="C72" s="67">
        <v>114</v>
      </c>
      <c r="D72" s="68">
        <v>0.71675572321947345</v>
      </c>
      <c r="E72" s="69">
        <v>0.6</v>
      </c>
      <c r="F72" s="69">
        <f t="shared" si="5"/>
        <v>0.4</v>
      </c>
      <c r="G72" s="70">
        <v>0.4107142857142857</v>
      </c>
      <c r="H72" s="53">
        <v>30000</v>
      </c>
      <c r="I72" s="53">
        <v>30000</v>
      </c>
      <c r="J72" s="240">
        <f t="shared" si="6"/>
        <v>30000</v>
      </c>
      <c r="K72" s="144">
        <v>10797.6</v>
      </c>
      <c r="L72" s="241">
        <f t="shared" si="7"/>
        <v>19202.400000000001</v>
      </c>
      <c r="M72" s="84">
        <v>0</v>
      </c>
      <c r="N72" s="242">
        <f t="shared" si="8"/>
        <v>0</v>
      </c>
      <c r="O72" s="243">
        <f t="shared" si="9"/>
        <v>19202.400000000001</v>
      </c>
    </row>
    <row r="73" spans="1:15" x14ac:dyDescent="0.25">
      <c r="A73" s="37">
        <v>2233</v>
      </c>
      <c r="B73" s="164" t="s">
        <v>394</v>
      </c>
      <c r="C73" s="62">
        <v>893</v>
      </c>
      <c r="D73" s="63">
        <v>3.3989782325825662</v>
      </c>
      <c r="E73" s="64">
        <v>0.7</v>
      </c>
      <c r="F73" s="64">
        <f t="shared" si="5"/>
        <v>0.30000000000000004</v>
      </c>
      <c r="G73" s="65">
        <v>0.30779944289693595</v>
      </c>
      <c r="H73" s="52">
        <v>35120</v>
      </c>
      <c r="I73" s="52">
        <f>40*C73</f>
        <v>35720</v>
      </c>
      <c r="J73" s="236">
        <f t="shared" si="6"/>
        <v>35720</v>
      </c>
      <c r="K73" s="142">
        <v>35120</v>
      </c>
      <c r="L73" s="237">
        <f t="shared" si="7"/>
        <v>600</v>
      </c>
      <c r="M73" s="79">
        <v>117600</v>
      </c>
      <c r="N73" s="238">
        <f t="shared" si="8"/>
        <v>600</v>
      </c>
      <c r="O73" s="239">
        <f t="shared" si="9"/>
        <v>0</v>
      </c>
    </row>
    <row r="74" spans="1:15" ht="15" customHeight="1" x14ac:dyDescent="0.25">
      <c r="A74" s="37">
        <v>2415</v>
      </c>
      <c r="B74" s="165" t="s">
        <v>396</v>
      </c>
      <c r="C74" s="67">
        <v>269</v>
      </c>
      <c r="D74" s="68">
        <v>4.8127671139422219</v>
      </c>
      <c r="E74" s="69">
        <v>0.8</v>
      </c>
      <c r="F74" s="69">
        <f t="shared" si="5"/>
        <v>0.19999999999999996</v>
      </c>
      <c r="G74" s="70">
        <v>0.53</v>
      </c>
      <c r="H74" s="53">
        <v>30000</v>
      </c>
      <c r="I74" s="53">
        <v>30000</v>
      </c>
      <c r="J74" s="240">
        <f t="shared" si="6"/>
        <v>30000</v>
      </c>
      <c r="K74" s="144">
        <v>5799.9999999999991</v>
      </c>
      <c r="L74" s="241">
        <f t="shared" si="7"/>
        <v>24200</v>
      </c>
      <c r="M74" s="84">
        <v>0</v>
      </c>
      <c r="N74" s="242">
        <f t="shared" si="8"/>
        <v>0</v>
      </c>
      <c r="O74" s="243">
        <f t="shared" si="9"/>
        <v>24200</v>
      </c>
    </row>
    <row r="75" spans="1:15" x14ac:dyDescent="0.25">
      <c r="A75" s="37">
        <v>2478</v>
      </c>
      <c r="B75" s="164" t="s">
        <v>398</v>
      </c>
      <c r="C75" s="62">
        <v>1812</v>
      </c>
      <c r="D75" s="63">
        <v>2.9584204115823147</v>
      </c>
      <c r="E75" s="64">
        <v>0.7</v>
      </c>
      <c r="F75" s="64">
        <f t="shared" si="5"/>
        <v>0.30000000000000004</v>
      </c>
      <c r="G75" s="65">
        <v>0.42738791423001948</v>
      </c>
      <c r="H75" s="52">
        <v>60000</v>
      </c>
      <c r="I75" s="52">
        <v>60000</v>
      </c>
      <c r="J75" s="236">
        <f t="shared" si="6"/>
        <v>60000</v>
      </c>
      <c r="K75" s="142">
        <v>59910</v>
      </c>
      <c r="L75" s="237">
        <f t="shared" si="7"/>
        <v>90</v>
      </c>
      <c r="M75" s="79">
        <v>4900</v>
      </c>
      <c r="N75" s="238">
        <f t="shared" si="8"/>
        <v>90</v>
      </c>
      <c r="O75" s="239">
        <f t="shared" si="9"/>
        <v>0</v>
      </c>
    </row>
    <row r="76" spans="1:15" ht="15" customHeight="1" x14ac:dyDescent="0.25">
      <c r="A76" s="37">
        <v>2527</v>
      </c>
      <c r="B76" s="165" t="s">
        <v>400</v>
      </c>
      <c r="C76" s="67">
        <v>311</v>
      </c>
      <c r="D76" s="68">
        <v>4.2801856071247304</v>
      </c>
      <c r="E76" s="69">
        <v>0</v>
      </c>
      <c r="F76" s="69">
        <f t="shared" si="5"/>
        <v>1</v>
      </c>
      <c r="G76" s="70">
        <v>0.23151125401929259</v>
      </c>
      <c r="H76" s="53">
        <v>30000</v>
      </c>
      <c r="I76" s="53">
        <v>30000</v>
      </c>
      <c r="J76" s="240">
        <f t="shared" si="6"/>
        <v>30000</v>
      </c>
      <c r="K76" s="144">
        <v>14309.6</v>
      </c>
      <c r="L76" s="241">
        <f t="shared" si="7"/>
        <v>15690.4</v>
      </c>
      <c r="M76" s="84">
        <v>0</v>
      </c>
      <c r="N76" s="242">
        <f t="shared" si="8"/>
        <v>0</v>
      </c>
      <c r="O76" s="243">
        <f t="shared" si="9"/>
        <v>15690.4</v>
      </c>
    </row>
    <row r="77" spans="1:15" x14ac:dyDescent="0.25">
      <c r="A77" s="37">
        <v>2534</v>
      </c>
      <c r="B77" s="164" t="s">
        <v>401</v>
      </c>
      <c r="C77" s="62">
        <v>453</v>
      </c>
      <c r="D77" s="63">
        <v>8.5198258001434848</v>
      </c>
      <c r="E77" s="64">
        <v>0.6</v>
      </c>
      <c r="F77" s="64">
        <f t="shared" si="5"/>
        <v>0.4</v>
      </c>
      <c r="G77" s="65">
        <v>0.27713625866050806</v>
      </c>
      <c r="H77" s="52">
        <v>30000</v>
      </c>
      <c r="I77" s="52">
        <v>30000</v>
      </c>
      <c r="J77" s="236">
        <f t="shared" si="6"/>
        <v>30000</v>
      </c>
      <c r="K77" s="142">
        <v>4720</v>
      </c>
      <c r="L77" s="237">
        <f t="shared" si="7"/>
        <v>25280</v>
      </c>
      <c r="M77" s="79">
        <v>52200</v>
      </c>
      <c r="N77" s="238">
        <f t="shared" si="8"/>
        <v>25280</v>
      </c>
      <c r="O77" s="239">
        <f t="shared" si="9"/>
        <v>0</v>
      </c>
    </row>
    <row r="78" spans="1:15" ht="15" customHeight="1" x14ac:dyDescent="0.25">
      <c r="A78" s="37">
        <v>2541</v>
      </c>
      <c r="B78" s="165" t="s">
        <v>402</v>
      </c>
      <c r="C78" s="67">
        <v>541</v>
      </c>
      <c r="D78" s="68">
        <v>3.8770802341415909</v>
      </c>
      <c r="E78" s="69">
        <v>0.7</v>
      </c>
      <c r="F78" s="69">
        <f t="shared" si="5"/>
        <v>0.30000000000000004</v>
      </c>
      <c r="G78" s="70">
        <v>0.45880149812734083</v>
      </c>
      <c r="H78" s="53">
        <v>30000</v>
      </c>
      <c r="I78" s="53">
        <v>30000</v>
      </c>
      <c r="J78" s="240">
        <f t="shared" si="6"/>
        <v>30000</v>
      </c>
      <c r="K78" s="144">
        <v>29884.800000000003</v>
      </c>
      <c r="L78" s="241">
        <f t="shared" si="7"/>
        <v>115.19999999999709</v>
      </c>
      <c r="M78" s="84">
        <v>770</v>
      </c>
      <c r="N78" s="242">
        <f t="shared" si="8"/>
        <v>115.19999999999709</v>
      </c>
      <c r="O78" s="243">
        <f t="shared" si="9"/>
        <v>0</v>
      </c>
    </row>
    <row r="79" spans="1:15" x14ac:dyDescent="0.25">
      <c r="A79" s="37">
        <v>2576</v>
      </c>
      <c r="B79" s="164" t="s">
        <v>403</v>
      </c>
      <c r="C79" s="62">
        <v>826</v>
      </c>
      <c r="D79" s="63">
        <v>15.741399286294865</v>
      </c>
      <c r="E79" s="64">
        <v>0.7</v>
      </c>
      <c r="F79" s="64">
        <f t="shared" si="5"/>
        <v>0.30000000000000004</v>
      </c>
      <c r="G79" s="65">
        <v>0.33</v>
      </c>
      <c r="H79" s="52">
        <v>33240</v>
      </c>
      <c r="I79" s="52">
        <f>40*C79</f>
        <v>33040</v>
      </c>
      <c r="J79" s="236">
        <f t="shared" si="6"/>
        <v>33240</v>
      </c>
      <c r="K79" s="142">
        <v>31516.800000000003</v>
      </c>
      <c r="L79" s="237">
        <f t="shared" si="7"/>
        <v>1723.1999999999971</v>
      </c>
      <c r="M79" s="79">
        <v>19600</v>
      </c>
      <c r="N79" s="238">
        <f t="shared" si="8"/>
        <v>1723.1999999999971</v>
      </c>
      <c r="O79" s="239">
        <f t="shared" si="9"/>
        <v>0</v>
      </c>
    </row>
    <row r="80" spans="1:15" ht="15" customHeight="1" x14ac:dyDescent="0.25">
      <c r="A80" s="37">
        <v>2618</v>
      </c>
      <c r="B80" s="165" t="s">
        <v>404</v>
      </c>
      <c r="C80" s="67">
        <v>554</v>
      </c>
      <c r="D80" s="68">
        <v>1.1525578558173482</v>
      </c>
      <c r="E80" s="69">
        <v>0.7</v>
      </c>
      <c r="F80" s="69">
        <f t="shared" si="5"/>
        <v>0.30000000000000004</v>
      </c>
      <c r="G80" s="70">
        <v>0.42526690391459077</v>
      </c>
      <c r="H80" s="53">
        <v>30000</v>
      </c>
      <c r="I80" s="53">
        <v>30000</v>
      </c>
      <c r="J80" s="240">
        <f t="shared" si="6"/>
        <v>30000</v>
      </c>
      <c r="K80" s="144">
        <v>29609.800000000003</v>
      </c>
      <c r="L80" s="241">
        <f t="shared" si="7"/>
        <v>390.19999999999709</v>
      </c>
      <c r="M80" s="84">
        <v>10500</v>
      </c>
      <c r="N80" s="242">
        <f t="shared" si="8"/>
        <v>390.19999999999709</v>
      </c>
      <c r="O80" s="243">
        <f t="shared" si="9"/>
        <v>0</v>
      </c>
    </row>
    <row r="81" spans="1:15" x14ac:dyDescent="0.25">
      <c r="A81" s="37">
        <v>2632</v>
      </c>
      <c r="B81" s="164" t="s">
        <v>406</v>
      </c>
      <c r="C81" s="62">
        <v>405</v>
      </c>
      <c r="D81" s="63">
        <v>4.2986327734636216</v>
      </c>
      <c r="E81" s="64">
        <v>0.8</v>
      </c>
      <c r="F81" s="64">
        <f t="shared" si="5"/>
        <v>0.19999999999999996</v>
      </c>
      <c r="G81" s="65">
        <v>0.58530183727034124</v>
      </c>
      <c r="H81" s="52">
        <v>30000</v>
      </c>
      <c r="I81" s="52">
        <v>30000</v>
      </c>
      <c r="J81" s="236">
        <f t="shared" si="6"/>
        <v>30000</v>
      </c>
      <c r="K81" s="142">
        <v>0</v>
      </c>
      <c r="L81" s="237">
        <f t="shared" si="7"/>
        <v>30000</v>
      </c>
      <c r="M81" s="79">
        <v>34400</v>
      </c>
      <c r="N81" s="238">
        <f t="shared" si="8"/>
        <v>30000</v>
      </c>
      <c r="O81" s="239">
        <f t="shared" si="9"/>
        <v>0</v>
      </c>
    </row>
    <row r="82" spans="1:15" ht="15" customHeight="1" x14ac:dyDescent="0.25">
      <c r="A82" s="37">
        <v>2646</v>
      </c>
      <c r="B82" s="165" t="s">
        <v>408</v>
      </c>
      <c r="C82" s="67">
        <v>741</v>
      </c>
      <c r="D82" s="68">
        <v>4.4845493612063549</v>
      </c>
      <c r="E82" s="69">
        <v>0.7</v>
      </c>
      <c r="F82" s="69">
        <f t="shared" si="5"/>
        <v>0.30000000000000004</v>
      </c>
      <c r="G82" s="70">
        <v>0.38337801608579086</v>
      </c>
      <c r="H82" s="53">
        <v>30000</v>
      </c>
      <c r="I82" s="53">
        <v>30000</v>
      </c>
      <c r="J82" s="240">
        <f t="shared" si="6"/>
        <v>30000</v>
      </c>
      <c r="K82" s="144">
        <v>29995.300000000003</v>
      </c>
      <c r="L82" s="241">
        <f t="shared" si="7"/>
        <v>4.6999999999970896</v>
      </c>
      <c r="M82" s="84">
        <v>4200</v>
      </c>
      <c r="N82" s="242">
        <f t="shared" si="8"/>
        <v>4.6999999999970896</v>
      </c>
      <c r="O82" s="243">
        <f t="shared" si="9"/>
        <v>0</v>
      </c>
    </row>
    <row r="83" spans="1:15" x14ac:dyDescent="0.25">
      <c r="A83" s="37">
        <v>2660</v>
      </c>
      <c r="B83" s="164" t="s">
        <v>409</v>
      </c>
      <c r="C83" s="62">
        <v>321</v>
      </c>
      <c r="D83" s="63">
        <v>3.6803568607926764</v>
      </c>
      <c r="E83" s="64">
        <v>0.7</v>
      </c>
      <c r="F83" s="64">
        <f t="shared" si="5"/>
        <v>0.30000000000000004</v>
      </c>
      <c r="G83" s="65">
        <v>0.40256959314775159</v>
      </c>
      <c r="H83" s="52">
        <v>30000</v>
      </c>
      <c r="I83" s="52">
        <v>30000</v>
      </c>
      <c r="J83" s="236">
        <f t="shared" si="6"/>
        <v>30000</v>
      </c>
      <c r="K83" s="142">
        <v>29550</v>
      </c>
      <c r="L83" s="237">
        <f t="shared" si="7"/>
        <v>450</v>
      </c>
      <c r="M83" s="79">
        <v>39200</v>
      </c>
      <c r="N83" s="238">
        <f t="shared" si="8"/>
        <v>450</v>
      </c>
      <c r="O83" s="239">
        <f t="shared" si="9"/>
        <v>0</v>
      </c>
    </row>
    <row r="84" spans="1:15" ht="15" customHeight="1" x14ac:dyDescent="0.25">
      <c r="A84" s="37">
        <v>2737</v>
      </c>
      <c r="B84" s="165" t="s">
        <v>410</v>
      </c>
      <c r="C84" s="67">
        <v>247</v>
      </c>
      <c r="D84" s="68">
        <v>4.3294293122262282</v>
      </c>
      <c r="E84" s="69">
        <v>0.7</v>
      </c>
      <c r="F84" s="69">
        <f t="shared" si="5"/>
        <v>0.30000000000000004</v>
      </c>
      <c r="G84" s="70">
        <v>0.51257861635220126</v>
      </c>
      <c r="H84" s="53">
        <v>30000</v>
      </c>
      <c r="I84" s="53">
        <v>30000</v>
      </c>
      <c r="J84" s="240">
        <f t="shared" si="6"/>
        <v>30000</v>
      </c>
      <c r="K84" s="144">
        <v>29996.300000000003</v>
      </c>
      <c r="L84" s="241">
        <f t="shared" si="7"/>
        <v>3.6999999999970896</v>
      </c>
      <c r="M84" s="84">
        <v>1470</v>
      </c>
      <c r="N84" s="242">
        <f t="shared" si="8"/>
        <v>3.6999999999970896</v>
      </c>
      <c r="O84" s="243">
        <f t="shared" si="9"/>
        <v>0</v>
      </c>
    </row>
    <row r="85" spans="1:15" x14ac:dyDescent="0.25">
      <c r="A85" s="37">
        <v>2800</v>
      </c>
      <c r="B85" s="164" t="s">
        <v>411</v>
      </c>
      <c r="C85" s="62">
        <v>1872</v>
      </c>
      <c r="D85" s="63">
        <v>13.260607946936986</v>
      </c>
      <c r="E85" s="64">
        <v>0.4</v>
      </c>
      <c r="F85" s="64">
        <f t="shared" si="5"/>
        <v>0.6</v>
      </c>
      <c r="G85" s="65">
        <v>0.17653508771929824</v>
      </c>
      <c r="H85" s="52">
        <v>60000</v>
      </c>
      <c r="I85" s="52">
        <v>60000</v>
      </c>
      <c r="J85" s="236">
        <f t="shared" si="6"/>
        <v>60000</v>
      </c>
      <c r="K85" s="142">
        <v>56321</v>
      </c>
      <c r="L85" s="237">
        <f t="shared" si="7"/>
        <v>3679</v>
      </c>
      <c r="M85" s="79">
        <v>76400</v>
      </c>
      <c r="N85" s="238">
        <f t="shared" si="8"/>
        <v>3679</v>
      </c>
      <c r="O85" s="239">
        <f t="shared" si="9"/>
        <v>0</v>
      </c>
    </row>
    <row r="86" spans="1:15" ht="15" customHeight="1" x14ac:dyDescent="0.25">
      <c r="A86" s="37">
        <v>2814</v>
      </c>
      <c r="B86" s="165" t="s">
        <v>412</v>
      </c>
      <c r="C86" s="67">
        <v>997</v>
      </c>
      <c r="D86" s="68">
        <v>7.7158226873702276</v>
      </c>
      <c r="E86" s="69">
        <v>0.7</v>
      </c>
      <c r="F86" s="69">
        <f t="shared" si="5"/>
        <v>0.30000000000000004</v>
      </c>
      <c r="G86" s="70">
        <v>0.32121212121212123</v>
      </c>
      <c r="H86" s="53">
        <v>39560</v>
      </c>
      <c r="I86" s="53">
        <f>40*C86</f>
        <v>39880</v>
      </c>
      <c r="J86" s="240">
        <f t="shared" si="6"/>
        <v>39880</v>
      </c>
      <c r="K86" s="144">
        <v>38946.400000000001</v>
      </c>
      <c r="L86" s="241">
        <f t="shared" si="7"/>
        <v>933.59999999999854</v>
      </c>
      <c r="M86" s="84">
        <v>32900</v>
      </c>
      <c r="N86" s="242">
        <f t="shared" si="8"/>
        <v>933.59999999999854</v>
      </c>
      <c r="O86" s="243">
        <f t="shared" si="9"/>
        <v>0</v>
      </c>
    </row>
    <row r="87" spans="1:15" x14ac:dyDescent="0.25">
      <c r="A87" s="37">
        <v>5960</v>
      </c>
      <c r="B87" s="164" t="s">
        <v>413</v>
      </c>
      <c r="C87" s="62">
        <v>479</v>
      </c>
      <c r="D87" s="63">
        <v>3.2295909976581672</v>
      </c>
      <c r="E87" s="64">
        <v>0.8</v>
      </c>
      <c r="F87" s="64">
        <f t="shared" si="5"/>
        <v>0.19999999999999996</v>
      </c>
      <c r="G87" s="65">
        <v>0.50277264325323479</v>
      </c>
      <c r="H87" s="52">
        <v>30000</v>
      </c>
      <c r="I87" s="52">
        <v>30000</v>
      </c>
      <c r="J87" s="236">
        <f t="shared" si="6"/>
        <v>30000</v>
      </c>
      <c r="K87" s="142">
        <v>11220.999999999998</v>
      </c>
      <c r="L87" s="237">
        <f t="shared" si="7"/>
        <v>18779</v>
      </c>
      <c r="M87" s="79">
        <v>8000</v>
      </c>
      <c r="N87" s="238">
        <f t="shared" si="8"/>
        <v>8000</v>
      </c>
      <c r="O87" s="239">
        <f t="shared" si="9"/>
        <v>10779</v>
      </c>
    </row>
    <row r="88" spans="1:15" ht="15" customHeight="1" x14ac:dyDescent="0.25">
      <c r="A88" s="37">
        <v>2828</v>
      </c>
      <c r="B88" s="165" t="s">
        <v>414</v>
      </c>
      <c r="C88" s="67">
        <v>1313</v>
      </c>
      <c r="D88" s="68">
        <v>12.053612378444104</v>
      </c>
      <c r="E88" s="69">
        <v>0.5</v>
      </c>
      <c r="F88" s="69">
        <f t="shared" si="5"/>
        <v>0.5</v>
      </c>
      <c r="G88" s="70">
        <v>0.16932907348242812</v>
      </c>
      <c r="H88" s="53">
        <v>51760</v>
      </c>
      <c r="I88" s="53">
        <f>40*C88</f>
        <v>52520</v>
      </c>
      <c r="J88" s="240">
        <f t="shared" si="6"/>
        <v>52520</v>
      </c>
      <c r="K88" s="144">
        <v>51760</v>
      </c>
      <c r="L88" s="241">
        <f t="shared" si="7"/>
        <v>760</v>
      </c>
      <c r="M88" s="84">
        <v>0</v>
      </c>
      <c r="N88" s="242">
        <f t="shared" si="8"/>
        <v>0</v>
      </c>
      <c r="O88" s="243">
        <f t="shared" si="9"/>
        <v>760</v>
      </c>
    </row>
    <row r="89" spans="1:15" x14ac:dyDescent="0.25">
      <c r="A89" s="37">
        <v>1848</v>
      </c>
      <c r="B89" s="164" t="s">
        <v>415</v>
      </c>
      <c r="C89" s="62">
        <v>557</v>
      </c>
      <c r="D89" s="63">
        <v>4.3593615442499649</v>
      </c>
      <c r="E89" s="64">
        <v>0.85</v>
      </c>
      <c r="F89" s="64">
        <f t="shared" si="5"/>
        <v>0.15000000000000002</v>
      </c>
      <c r="G89" s="65">
        <v>0.95155038759689925</v>
      </c>
      <c r="H89" s="52">
        <v>30000</v>
      </c>
      <c r="I89" s="52">
        <v>30000</v>
      </c>
      <c r="J89" s="236">
        <f t="shared" si="6"/>
        <v>30000</v>
      </c>
      <c r="K89" s="142">
        <v>21237.100000000002</v>
      </c>
      <c r="L89" s="237">
        <f t="shared" si="7"/>
        <v>8762.8999999999978</v>
      </c>
      <c r="M89" s="79">
        <v>14450</v>
      </c>
      <c r="N89" s="238">
        <f t="shared" si="8"/>
        <v>8762.8999999999978</v>
      </c>
      <c r="O89" s="239">
        <f t="shared" si="9"/>
        <v>0</v>
      </c>
    </row>
    <row r="90" spans="1:15" ht="15" customHeight="1" x14ac:dyDescent="0.25">
      <c r="A90" s="37">
        <v>2863</v>
      </c>
      <c r="B90" s="165" t="s">
        <v>902</v>
      </c>
      <c r="C90" s="67">
        <v>242</v>
      </c>
      <c r="D90" s="68">
        <v>3.4348164618171935</v>
      </c>
      <c r="E90" s="69">
        <v>0.8</v>
      </c>
      <c r="F90" s="69">
        <f t="shared" si="5"/>
        <v>0.19999999999999996</v>
      </c>
      <c r="G90" s="70">
        <v>0.51769911504424782</v>
      </c>
      <c r="H90" s="53">
        <v>30000</v>
      </c>
      <c r="I90" s="53">
        <v>30000</v>
      </c>
      <c r="J90" s="240">
        <f t="shared" si="6"/>
        <v>30000</v>
      </c>
      <c r="K90" s="144">
        <v>17455.999999999996</v>
      </c>
      <c r="L90" s="241">
        <f t="shared" si="7"/>
        <v>12544.000000000004</v>
      </c>
      <c r="M90" s="84">
        <v>160</v>
      </c>
      <c r="N90" s="242">
        <f t="shared" si="8"/>
        <v>160</v>
      </c>
      <c r="O90" s="243">
        <f t="shared" si="9"/>
        <v>12384.000000000004</v>
      </c>
    </row>
    <row r="91" spans="1:15" x14ac:dyDescent="0.25">
      <c r="A91" s="37">
        <v>2884</v>
      </c>
      <c r="B91" s="164" t="s">
        <v>417</v>
      </c>
      <c r="C91" s="62">
        <v>1368</v>
      </c>
      <c r="D91" s="63">
        <v>14.266510394704618</v>
      </c>
      <c r="E91" s="64">
        <v>0.7</v>
      </c>
      <c r="F91" s="64">
        <f t="shared" si="5"/>
        <v>0.30000000000000004</v>
      </c>
      <c r="G91" s="65">
        <v>0.28194444444444444</v>
      </c>
      <c r="H91" s="52">
        <v>57400</v>
      </c>
      <c r="I91" s="52">
        <f>40*C91</f>
        <v>54720</v>
      </c>
      <c r="J91" s="236">
        <f t="shared" si="6"/>
        <v>57400</v>
      </c>
      <c r="K91" s="142">
        <v>0</v>
      </c>
      <c r="L91" s="237">
        <f t="shared" si="7"/>
        <v>57400</v>
      </c>
      <c r="M91" s="79">
        <v>154000</v>
      </c>
      <c r="N91" s="238">
        <f t="shared" si="8"/>
        <v>57400</v>
      </c>
      <c r="O91" s="239">
        <f t="shared" si="9"/>
        <v>0</v>
      </c>
    </row>
    <row r="92" spans="1:15" ht="15" customHeight="1" x14ac:dyDescent="0.25">
      <c r="A92" s="37">
        <v>2912</v>
      </c>
      <c r="B92" s="165" t="s">
        <v>420</v>
      </c>
      <c r="C92" s="67">
        <v>965</v>
      </c>
      <c r="D92" s="68">
        <v>6.6171583178496736</v>
      </c>
      <c r="E92" s="69">
        <v>0.7</v>
      </c>
      <c r="F92" s="69">
        <f t="shared" si="5"/>
        <v>0.30000000000000004</v>
      </c>
      <c r="G92" s="70">
        <v>0.34479166666666666</v>
      </c>
      <c r="H92" s="53">
        <v>38840</v>
      </c>
      <c r="I92" s="53">
        <f>40*C92</f>
        <v>38600</v>
      </c>
      <c r="J92" s="240">
        <f t="shared" si="6"/>
        <v>38840</v>
      </c>
      <c r="K92" s="144">
        <v>36200</v>
      </c>
      <c r="L92" s="241">
        <f t="shared" si="7"/>
        <v>2640</v>
      </c>
      <c r="M92" s="84">
        <v>77700</v>
      </c>
      <c r="N92" s="242">
        <f t="shared" si="8"/>
        <v>2640</v>
      </c>
      <c r="O92" s="243">
        <f t="shared" si="9"/>
        <v>0</v>
      </c>
    </row>
    <row r="93" spans="1:15" x14ac:dyDescent="0.25">
      <c r="A93" s="37">
        <v>2940</v>
      </c>
      <c r="B93" s="164" t="s">
        <v>421</v>
      </c>
      <c r="C93" s="62">
        <v>222</v>
      </c>
      <c r="D93" s="63">
        <v>0.91407300636787348</v>
      </c>
      <c r="E93" s="64">
        <v>0.85</v>
      </c>
      <c r="F93" s="64">
        <f t="shared" si="5"/>
        <v>0.15000000000000002</v>
      </c>
      <c r="G93" s="65">
        <v>0.44664031620553357</v>
      </c>
      <c r="H93" s="52">
        <v>30000</v>
      </c>
      <c r="I93" s="52">
        <v>30000</v>
      </c>
      <c r="J93" s="236">
        <f t="shared" si="6"/>
        <v>30000</v>
      </c>
      <c r="K93" s="142">
        <v>4881.7999999999993</v>
      </c>
      <c r="L93" s="237">
        <f t="shared" si="7"/>
        <v>25118.2</v>
      </c>
      <c r="M93" s="79">
        <v>17850</v>
      </c>
      <c r="N93" s="238">
        <f t="shared" si="8"/>
        <v>17850</v>
      </c>
      <c r="O93" s="239">
        <f t="shared" si="9"/>
        <v>7268.2000000000007</v>
      </c>
    </row>
    <row r="94" spans="1:15" ht="15" customHeight="1" x14ac:dyDescent="0.25">
      <c r="A94" s="37">
        <v>2961</v>
      </c>
      <c r="B94" s="165" t="s">
        <v>422</v>
      </c>
      <c r="C94" s="67">
        <v>416</v>
      </c>
      <c r="D94" s="68">
        <v>4.7889631878236303</v>
      </c>
      <c r="E94" s="69">
        <v>0.7</v>
      </c>
      <c r="F94" s="69">
        <f t="shared" si="5"/>
        <v>0.30000000000000004</v>
      </c>
      <c r="G94" s="70">
        <v>0.35459183673469385</v>
      </c>
      <c r="H94" s="53">
        <v>30000</v>
      </c>
      <c r="I94" s="53">
        <v>30000</v>
      </c>
      <c r="J94" s="240">
        <f t="shared" si="6"/>
        <v>30000</v>
      </c>
      <c r="K94" s="144">
        <v>21866.400000000001</v>
      </c>
      <c r="L94" s="241">
        <f t="shared" si="7"/>
        <v>8133.5999999999985</v>
      </c>
      <c r="M94" s="84">
        <v>44100</v>
      </c>
      <c r="N94" s="242">
        <f t="shared" si="8"/>
        <v>8133.5999999999985</v>
      </c>
      <c r="O94" s="243">
        <f t="shared" si="9"/>
        <v>0</v>
      </c>
    </row>
    <row r="95" spans="1:15" x14ac:dyDescent="0.25">
      <c r="A95" s="37">
        <v>3087</v>
      </c>
      <c r="B95" s="164" t="s">
        <v>423</v>
      </c>
      <c r="C95" s="62">
        <v>103</v>
      </c>
      <c r="D95" s="63">
        <v>7.04509545078351</v>
      </c>
      <c r="E95" s="64">
        <v>0.7</v>
      </c>
      <c r="F95" s="64">
        <f t="shared" si="5"/>
        <v>0.30000000000000004</v>
      </c>
      <c r="G95" s="65">
        <v>0.4</v>
      </c>
      <c r="H95" s="52">
        <v>30000</v>
      </c>
      <c r="I95" s="52">
        <v>30000</v>
      </c>
      <c r="J95" s="236">
        <f t="shared" si="6"/>
        <v>30000</v>
      </c>
      <c r="K95" s="142">
        <v>1005.0000000000001</v>
      </c>
      <c r="L95" s="237">
        <f t="shared" si="7"/>
        <v>28995</v>
      </c>
      <c r="M95" s="79">
        <v>7000</v>
      </c>
      <c r="N95" s="238">
        <f t="shared" si="8"/>
        <v>7000</v>
      </c>
      <c r="O95" s="239">
        <f t="shared" si="9"/>
        <v>21995</v>
      </c>
    </row>
    <row r="96" spans="1:15" ht="15" customHeight="1" x14ac:dyDescent="0.25">
      <c r="A96" s="37">
        <v>3094</v>
      </c>
      <c r="B96" s="165" t="s">
        <v>424</v>
      </c>
      <c r="C96" s="67">
        <v>88</v>
      </c>
      <c r="D96" s="68">
        <v>5.7520849428685601</v>
      </c>
      <c r="E96" s="69">
        <v>0.6</v>
      </c>
      <c r="F96" s="69">
        <f t="shared" si="5"/>
        <v>0.4</v>
      </c>
      <c r="G96" s="70">
        <v>0.21276595744680851</v>
      </c>
      <c r="H96" s="53">
        <v>30000</v>
      </c>
      <c r="I96" s="53">
        <v>30000</v>
      </c>
      <c r="J96" s="240">
        <f t="shared" si="6"/>
        <v>30000</v>
      </c>
      <c r="K96" s="144">
        <v>16238</v>
      </c>
      <c r="L96" s="241">
        <f t="shared" si="7"/>
        <v>13762</v>
      </c>
      <c r="M96" s="84">
        <v>4800</v>
      </c>
      <c r="N96" s="242">
        <f t="shared" si="8"/>
        <v>4800</v>
      </c>
      <c r="O96" s="243">
        <f t="shared" si="9"/>
        <v>8962</v>
      </c>
    </row>
    <row r="97" spans="1:15" x14ac:dyDescent="0.25">
      <c r="A97" s="37"/>
      <c r="B97" s="164" t="s">
        <v>577</v>
      </c>
      <c r="C97" s="62">
        <v>1538</v>
      </c>
      <c r="D97" s="63">
        <v>16.02</v>
      </c>
      <c r="E97" s="64">
        <v>0.5</v>
      </c>
      <c r="F97" s="64">
        <f t="shared" si="5"/>
        <v>0.5</v>
      </c>
      <c r="G97" s="65">
        <v>0.17</v>
      </c>
      <c r="H97" s="52">
        <v>60000</v>
      </c>
      <c r="I97" s="52">
        <v>0</v>
      </c>
      <c r="J97" s="236">
        <f t="shared" si="6"/>
        <v>60000</v>
      </c>
      <c r="K97" s="142">
        <v>0</v>
      </c>
      <c r="L97" s="237">
        <f t="shared" si="7"/>
        <v>60000</v>
      </c>
      <c r="M97" s="79">
        <v>79800</v>
      </c>
      <c r="N97" s="238">
        <f t="shared" si="8"/>
        <v>60000</v>
      </c>
      <c r="O97" s="239">
        <f t="shared" si="9"/>
        <v>0</v>
      </c>
    </row>
    <row r="98" spans="1:15" ht="15" customHeight="1" x14ac:dyDescent="0.25">
      <c r="A98" s="37">
        <v>3171</v>
      </c>
      <c r="B98" s="165" t="s">
        <v>425</v>
      </c>
      <c r="C98" s="67">
        <v>1086</v>
      </c>
      <c r="D98" s="68">
        <v>14.670520970057536</v>
      </c>
      <c r="E98" s="69">
        <v>0.6</v>
      </c>
      <c r="F98" s="69">
        <f t="shared" si="5"/>
        <v>0.4</v>
      </c>
      <c r="G98" s="70">
        <v>0.23696682464454977</v>
      </c>
      <c r="H98" s="53">
        <v>42720</v>
      </c>
      <c r="I98" s="53">
        <f>40*C98</f>
        <v>43440</v>
      </c>
      <c r="J98" s="240">
        <f t="shared" si="6"/>
        <v>43440</v>
      </c>
      <c r="K98" s="144">
        <v>42338.2</v>
      </c>
      <c r="L98" s="241">
        <f t="shared" si="7"/>
        <v>1101.8000000000029</v>
      </c>
      <c r="M98" s="84">
        <v>5400</v>
      </c>
      <c r="N98" s="242">
        <f t="shared" si="8"/>
        <v>1101.8000000000029</v>
      </c>
      <c r="O98" s="243">
        <f t="shared" si="9"/>
        <v>0</v>
      </c>
    </row>
    <row r="99" spans="1:15" x14ac:dyDescent="0.25">
      <c r="A99" s="37">
        <v>3206</v>
      </c>
      <c r="B99" s="164" t="s">
        <v>426</v>
      </c>
      <c r="C99" s="62">
        <v>552</v>
      </c>
      <c r="D99" s="63">
        <v>4.8973943798250898</v>
      </c>
      <c r="E99" s="64">
        <v>0.7</v>
      </c>
      <c r="F99" s="64">
        <f t="shared" si="5"/>
        <v>0.30000000000000004</v>
      </c>
      <c r="G99" s="65">
        <v>0.46588693957115007</v>
      </c>
      <c r="H99" s="52">
        <v>30000</v>
      </c>
      <c r="I99" s="52">
        <v>30000</v>
      </c>
      <c r="J99" s="236">
        <f t="shared" si="6"/>
        <v>30000</v>
      </c>
      <c r="K99" s="142">
        <v>29740.000000000004</v>
      </c>
      <c r="L99" s="237">
        <f t="shared" si="7"/>
        <v>259.99999999999636</v>
      </c>
      <c r="M99" s="79">
        <v>1890</v>
      </c>
      <c r="N99" s="238">
        <f t="shared" si="8"/>
        <v>259.99999999999636</v>
      </c>
      <c r="O99" s="239">
        <f t="shared" si="9"/>
        <v>0</v>
      </c>
    </row>
    <row r="100" spans="1:15" ht="15" customHeight="1" x14ac:dyDescent="0.25">
      <c r="A100" s="37">
        <v>3213</v>
      </c>
      <c r="B100" s="165" t="s">
        <v>427</v>
      </c>
      <c r="C100" s="67">
        <v>503</v>
      </c>
      <c r="D100" s="68">
        <v>4.5999506588990355</v>
      </c>
      <c r="E100" s="69">
        <v>0.7</v>
      </c>
      <c r="F100" s="69">
        <f t="shared" si="5"/>
        <v>0.30000000000000004</v>
      </c>
      <c r="G100" s="70">
        <v>0.38839285714285715</v>
      </c>
      <c r="H100" s="53">
        <v>30000</v>
      </c>
      <c r="I100" s="53">
        <v>30000</v>
      </c>
      <c r="J100" s="240">
        <f t="shared" si="6"/>
        <v>30000</v>
      </c>
      <c r="K100" s="144">
        <v>21316.5</v>
      </c>
      <c r="L100" s="241">
        <f t="shared" si="7"/>
        <v>8683.5</v>
      </c>
      <c r="M100" s="84">
        <v>210</v>
      </c>
      <c r="N100" s="242">
        <f t="shared" si="8"/>
        <v>210</v>
      </c>
      <c r="O100" s="243">
        <f t="shared" si="9"/>
        <v>8473.5</v>
      </c>
    </row>
    <row r="101" spans="1:15" x14ac:dyDescent="0.25">
      <c r="A101" s="37">
        <v>3220</v>
      </c>
      <c r="B101" s="164" t="s">
        <v>428</v>
      </c>
      <c r="C101" s="62">
        <v>1871</v>
      </c>
      <c r="D101" s="63">
        <v>10.906632186101962</v>
      </c>
      <c r="E101" s="64">
        <v>0.5</v>
      </c>
      <c r="F101" s="64">
        <f t="shared" si="5"/>
        <v>0.5</v>
      </c>
      <c r="G101" s="65">
        <v>0.14240672622175513</v>
      </c>
      <c r="H101" s="52">
        <v>60000</v>
      </c>
      <c r="I101" s="52">
        <v>60000</v>
      </c>
      <c r="J101" s="236">
        <f t="shared" si="6"/>
        <v>60000</v>
      </c>
      <c r="K101" s="142">
        <v>4699.5</v>
      </c>
      <c r="L101" s="237">
        <f t="shared" si="7"/>
        <v>55300.5</v>
      </c>
      <c r="M101" s="79">
        <v>0</v>
      </c>
      <c r="N101" s="238">
        <f t="shared" si="8"/>
        <v>0</v>
      </c>
      <c r="O101" s="239">
        <f t="shared" si="9"/>
        <v>55300.5</v>
      </c>
    </row>
    <row r="102" spans="1:15" ht="15" customHeight="1" x14ac:dyDescent="0.25">
      <c r="A102" s="37">
        <v>3297</v>
      </c>
      <c r="B102" s="165" t="s">
        <v>430</v>
      </c>
      <c r="C102" s="67">
        <v>1248</v>
      </c>
      <c r="D102" s="68">
        <v>2.7966763330377908</v>
      </c>
      <c r="E102" s="69">
        <v>0.6</v>
      </c>
      <c r="F102" s="69">
        <f t="shared" si="5"/>
        <v>0.4</v>
      </c>
      <c r="G102" s="70">
        <v>0.25909090909090909</v>
      </c>
      <c r="H102" s="53">
        <v>51120</v>
      </c>
      <c r="I102" s="53">
        <f>40*C102</f>
        <v>49920</v>
      </c>
      <c r="J102" s="240">
        <f t="shared" si="6"/>
        <v>51120</v>
      </c>
      <c r="K102" s="144">
        <v>48199.200000000004</v>
      </c>
      <c r="L102" s="241">
        <f t="shared" si="7"/>
        <v>2920.7999999999956</v>
      </c>
      <c r="M102" s="84">
        <v>85800</v>
      </c>
      <c r="N102" s="242">
        <f t="shared" si="8"/>
        <v>2920.7999999999956</v>
      </c>
      <c r="O102" s="243">
        <f t="shared" si="9"/>
        <v>0</v>
      </c>
    </row>
    <row r="103" spans="1:15" x14ac:dyDescent="0.25">
      <c r="A103" s="37">
        <v>3360</v>
      </c>
      <c r="B103" s="164" t="s">
        <v>434</v>
      </c>
      <c r="C103" s="62">
        <v>1440</v>
      </c>
      <c r="D103" s="63">
        <v>6.9277398048848076</v>
      </c>
      <c r="E103" s="64">
        <v>0.8</v>
      </c>
      <c r="F103" s="64">
        <f t="shared" si="5"/>
        <v>0.19999999999999996</v>
      </c>
      <c r="G103" s="65">
        <v>0.50847457627118642</v>
      </c>
      <c r="H103" s="52">
        <v>59080</v>
      </c>
      <c r="I103" s="52">
        <f>40*C103</f>
        <v>57600</v>
      </c>
      <c r="J103" s="236">
        <f t="shared" si="6"/>
        <v>59080</v>
      </c>
      <c r="K103" s="142">
        <v>49212</v>
      </c>
      <c r="L103" s="237">
        <f t="shared" si="7"/>
        <v>9868</v>
      </c>
      <c r="M103" s="79">
        <v>17600</v>
      </c>
      <c r="N103" s="238">
        <f t="shared" si="8"/>
        <v>9868</v>
      </c>
      <c r="O103" s="239">
        <f t="shared" si="9"/>
        <v>0</v>
      </c>
    </row>
    <row r="104" spans="1:15" ht="15" customHeight="1" x14ac:dyDescent="0.25">
      <c r="A104" s="37">
        <v>3367</v>
      </c>
      <c r="B104" s="165" t="s">
        <v>435</v>
      </c>
      <c r="C104" s="67">
        <v>1079</v>
      </c>
      <c r="D104" s="68">
        <v>11.031806407342277</v>
      </c>
      <c r="E104" s="69">
        <v>0.6</v>
      </c>
      <c r="F104" s="69">
        <f t="shared" si="5"/>
        <v>0.4</v>
      </c>
      <c r="G104" s="70">
        <v>0.24685816876122083</v>
      </c>
      <c r="H104" s="53">
        <v>44680</v>
      </c>
      <c r="I104" s="53">
        <f>40*C104</f>
        <v>43160</v>
      </c>
      <c r="J104" s="240">
        <f t="shared" si="6"/>
        <v>44680</v>
      </c>
      <c r="K104" s="144">
        <v>41536</v>
      </c>
      <c r="L104" s="241">
        <f t="shared" si="7"/>
        <v>3144</v>
      </c>
      <c r="M104" s="84">
        <v>0</v>
      </c>
      <c r="N104" s="242">
        <f t="shared" si="8"/>
        <v>0</v>
      </c>
      <c r="O104" s="243">
        <f t="shared" si="9"/>
        <v>3144</v>
      </c>
    </row>
    <row r="105" spans="1:15" x14ac:dyDescent="0.25">
      <c r="A105" s="37">
        <v>3428</v>
      </c>
      <c r="B105" s="164" t="s">
        <v>438</v>
      </c>
      <c r="C105" s="62">
        <v>771</v>
      </c>
      <c r="D105" s="63">
        <v>4.053840844790904</v>
      </c>
      <c r="E105" s="64">
        <v>0.7</v>
      </c>
      <c r="F105" s="64">
        <f t="shared" si="5"/>
        <v>0.30000000000000004</v>
      </c>
      <c r="G105" s="65">
        <v>0.51968503937007871</v>
      </c>
      <c r="H105" s="52">
        <v>32000</v>
      </c>
      <c r="I105" s="52">
        <f>40*C105</f>
        <v>30840</v>
      </c>
      <c r="J105" s="236">
        <f t="shared" si="6"/>
        <v>32000</v>
      </c>
      <c r="K105" s="142">
        <v>0</v>
      </c>
      <c r="L105" s="237">
        <f t="shared" si="7"/>
        <v>32000</v>
      </c>
      <c r="M105" s="79">
        <v>16800</v>
      </c>
      <c r="N105" s="238">
        <f t="shared" si="8"/>
        <v>16800</v>
      </c>
      <c r="O105" s="239">
        <f t="shared" si="9"/>
        <v>15200</v>
      </c>
    </row>
    <row r="106" spans="1:15" ht="15" customHeight="1" x14ac:dyDescent="0.25">
      <c r="A106" s="37">
        <v>3434</v>
      </c>
      <c r="B106" s="165" t="s">
        <v>439</v>
      </c>
      <c r="C106" s="67">
        <v>938</v>
      </c>
      <c r="D106" s="68">
        <v>2.553805430999625</v>
      </c>
      <c r="E106" s="69">
        <v>0.85</v>
      </c>
      <c r="F106" s="69">
        <f t="shared" si="5"/>
        <v>0.15000000000000002</v>
      </c>
      <c r="G106" s="70">
        <v>0.87936865839909806</v>
      </c>
      <c r="H106" s="53">
        <v>36600</v>
      </c>
      <c r="I106" s="53">
        <f>40*C106</f>
        <v>37520</v>
      </c>
      <c r="J106" s="240">
        <f t="shared" si="6"/>
        <v>37520</v>
      </c>
      <c r="K106" s="144">
        <v>28770.000000000004</v>
      </c>
      <c r="L106" s="241">
        <f t="shared" si="7"/>
        <v>8749.9999999999964</v>
      </c>
      <c r="M106" s="84">
        <v>3825</v>
      </c>
      <c r="N106" s="242">
        <f t="shared" si="8"/>
        <v>3825</v>
      </c>
      <c r="O106" s="243">
        <f t="shared" si="9"/>
        <v>4924.9999999999964</v>
      </c>
    </row>
    <row r="107" spans="1:15" x14ac:dyDescent="0.25">
      <c r="A107" s="37">
        <v>3444</v>
      </c>
      <c r="B107" s="164" t="s">
        <v>440</v>
      </c>
      <c r="C107" s="62">
        <v>3487</v>
      </c>
      <c r="D107" s="63">
        <v>14.105473529047039</v>
      </c>
      <c r="E107" s="64">
        <v>0.7</v>
      </c>
      <c r="F107" s="64">
        <f t="shared" si="5"/>
        <v>0.30000000000000004</v>
      </c>
      <c r="G107" s="65">
        <v>0.33283935981031415</v>
      </c>
      <c r="H107" s="52">
        <v>60000</v>
      </c>
      <c r="I107" s="52">
        <v>60000</v>
      </c>
      <c r="J107" s="236">
        <f t="shared" si="6"/>
        <v>60000</v>
      </c>
      <c r="K107" s="142">
        <v>59929.500000000007</v>
      </c>
      <c r="L107" s="237">
        <f t="shared" si="7"/>
        <v>70.499999999992724</v>
      </c>
      <c r="M107" s="79">
        <v>179200</v>
      </c>
      <c r="N107" s="238">
        <f t="shared" si="8"/>
        <v>70.499999999992724</v>
      </c>
      <c r="O107" s="239">
        <f t="shared" si="9"/>
        <v>0</v>
      </c>
    </row>
    <row r="108" spans="1:15" ht="15" customHeight="1" x14ac:dyDescent="0.25">
      <c r="A108" s="37">
        <v>3484</v>
      </c>
      <c r="B108" s="165" t="s">
        <v>441</v>
      </c>
      <c r="C108" s="67">
        <v>147</v>
      </c>
      <c r="D108" s="68">
        <v>0.79595848580944661</v>
      </c>
      <c r="E108" s="69">
        <v>0.8</v>
      </c>
      <c r="F108" s="69">
        <f t="shared" si="5"/>
        <v>0.19999999999999996</v>
      </c>
      <c r="G108" s="70">
        <v>0.50331125827814571</v>
      </c>
      <c r="H108" s="53">
        <v>30000</v>
      </c>
      <c r="I108" s="53">
        <v>30000</v>
      </c>
      <c r="J108" s="240">
        <f t="shared" si="6"/>
        <v>30000</v>
      </c>
      <c r="K108" s="144">
        <v>26461</v>
      </c>
      <c r="L108" s="241">
        <f t="shared" si="7"/>
        <v>3539</v>
      </c>
      <c r="M108" s="84">
        <v>0</v>
      </c>
      <c r="N108" s="242">
        <f t="shared" si="8"/>
        <v>0</v>
      </c>
      <c r="O108" s="243">
        <f t="shared" si="9"/>
        <v>3539</v>
      </c>
    </row>
    <row r="109" spans="1:15" x14ac:dyDescent="0.25">
      <c r="A109" s="37">
        <v>3633</v>
      </c>
      <c r="B109" s="164" t="s">
        <v>443</v>
      </c>
      <c r="C109" s="62">
        <v>690</v>
      </c>
      <c r="D109" s="63">
        <v>5.1493305447524316</v>
      </c>
      <c r="E109" s="64">
        <v>0.6</v>
      </c>
      <c r="F109" s="64">
        <f t="shared" si="5"/>
        <v>0.4</v>
      </c>
      <c r="G109" s="65">
        <v>0.23724137931034484</v>
      </c>
      <c r="H109" s="52">
        <v>30000</v>
      </c>
      <c r="I109" s="52">
        <v>30000</v>
      </c>
      <c r="J109" s="236">
        <f t="shared" si="6"/>
        <v>30000</v>
      </c>
      <c r="K109" s="142">
        <v>28443</v>
      </c>
      <c r="L109" s="237">
        <f t="shared" si="7"/>
        <v>1557</v>
      </c>
      <c r="M109" s="79">
        <v>28800</v>
      </c>
      <c r="N109" s="238">
        <f t="shared" si="8"/>
        <v>1557</v>
      </c>
      <c r="O109" s="239">
        <f t="shared" si="9"/>
        <v>0</v>
      </c>
    </row>
    <row r="110" spans="1:15" ht="15" customHeight="1" x14ac:dyDescent="0.25">
      <c r="A110" s="37">
        <v>3640</v>
      </c>
      <c r="B110" s="165" t="s">
        <v>444</v>
      </c>
      <c r="C110" s="67">
        <v>590</v>
      </c>
      <c r="D110" s="68">
        <v>2.3676997928742241</v>
      </c>
      <c r="E110" s="69">
        <v>0.7</v>
      </c>
      <c r="F110" s="69">
        <f t="shared" si="5"/>
        <v>0.30000000000000004</v>
      </c>
      <c r="G110" s="70">
        <v>0.35008375209380233</v>
      </c>
      <c r="H110" s="53">
        <v>30000</v>
      </c>
      <c r="I110" s="53">
        <v>30000</v>
      </c>
      <c r="J110" s="240">
        <f t="shared" si="6"/>
        <v>30000</v>
      </c>
      <c r="K110" s="144">
        <v>19614.900000000001</v>
      </c>
      <c r="L110" s="241">
        <f t="shared" si="7"/>
        <v>10385.099999999999</v>
      </c>
      <c r="M110" s="84">
        <v>6300</v>
      </c>
      <c r="N110" s="242">
        <f t="shared" si="8"/>
        <v>6300</v>
      </c>
      <c r="O110" s="243">
        <f t="shared" si="9"/>
        <v>4085.0999999999985</v>
      </c>
    </row>
    <row r="111" spans="1:15" x14ac:dyDescent="0.25">
      <c r="A111" s="37">
        <v>3668</v>
      </c>
      <c r="B111" s="164" t="s">
        <v>446</v>
      </c>
      <c r="C111" s="62">
        <v>979</v>
      </c>
      <c r="D111" s="63">
        <v>5.2443807813877621</v>
      </c>
      <c r="E111" s="64">
        <v>0.7</v>
      </c>
      <c r="F111" s="64">
        <f t="shared" si="5"/>
        <v>0.30000000000000004</v>
      </c>
      <c r="G111" s="65">
        <v>0.35553278688524592</v>
      </c>
      <c r="H111" s="52">
        <v>36600</v>
      </c>
      <c r="I111" s="52">
        <f>40*C111</f>
        <v>39160</v>
      </c>
      <c r="J111" s="236">
        <f t="shared" si="6"/>
        <v>39160</v>
      </c>
      <c r="K111" s="142">
        <v>36560</v>
      </c>
      <c r="L111" s="237">
        <f t="shared" si="7"/>
        <v>2600</v>
      </c>
      <c r="M111" s="79">
        <v>140</v>
      </c>
      <c r="N111" s="238">
        <f t="shared" si="8"/>
        <v>140</v>
      </c>
      <c r="O111" s="239">
        <f t="shared" si="9"/>
        <v>2460</v>
      </c>
    </row>
    <row r="112" spans="1:15" ht="15" customHeight="1" x14ac:dyDescent="0.25">
      <c r="A112" s="37">
        <v>3689</v>
      </c>
      <c r="B112" s="165" t="s">
        <v>448</v>
      </c>
      <c r="C112" s="67">
        <v>740</v>
      </c>
      <c r="D112" s="68">
        <v>4.1564161767483938</v>
      </c>
      <c r="E112" s="69">
        <v>0</v>
      </c>
      <c r="F112" s="69">
        <f t="shared" si="5"/>
        <v>1</v>
      </c>
      <c r="G112" s="70">
        <v>0.40869565217391307</v>
      </c>
      <c r="H112" s="53">
        <v>30000</v>
      </c>
      <c r="I112" s="53">
        <v>30000</v>
      </c>
      <c r="J112" s="240">
        <f t="shared" si="6"/>
        <v>30000</v>
      </c>
      <c r="K112" s="144">
        <v>3336</v>
      </c>
      <c r="L112" s="241">
        <f t="shared" si="7"/>
        <v>26664</v>
      </c>
      <c r="M112" s="84">
        <v>0</v>
      </c>
      <c r="N112" s="242">
        <f t="shared" si="8"/>
        <v>0</v>
      </c>
      <c r="O112" s="243">
        <f t="shared" si="9"/>
        <v>26664</v>
      </c>
    </row>
    <row r="113" spans="1:15" x14ac:dyDescent="0.25">
      <c r="A113" s="37">
        <v>3696</v>
      </c>
      <c r="B113" s="164" t="s">
        <v>449</v>
      </c>
      <c r="C113" s="62">
        <v>363</v>
      </c>
      <c r="D113" s="63">
        <v>5.6081871127289951</v>
      </c>
      <c r="E113" s="64">
        <v>0.6</v>
      </c>
      <c r="F113" s="64">
        <f t="shared" si="5"/>
        <v>0.4</v>
      </c>
      <c r="G113" s="65">
        <v>0.32047477744807124</v>
      </c>
      <c r="H113" s="52">
        <v>30000</v>
      </c>
      <c r="I113" s="52">
        <v>30000</v>
      </c>
      <c r="J113" s="236">
        <f t="shared" si="6"/>
        <v>30000</v>
      </c>
      <c r="K113" s="142">
        <v>0</v>
      </c>
      <c r="L113" s="237">
        <f t="shared" si="7"/>
        <v>30000</v>
      </c>
      <c r="M113" s="79">
        <v>300</v>
      </c>
      <c r="N113" s="238">
        <f t="shared" si="8"/>
        <v>300</v>
      </c>
      <c r="O113" s="239">
        <f t="shared" si="9"/>
        <v>29700</v>
      </c>
    </row>
    <row r="114" spans="1:15" ht="15" customHeight="1" x14ac:dyDescent="0.25">
      <c r="A114" s="37">
        <v>3787</v>
      </c>
      <c r="B114" s="165" t="s">
        <v>450</v>
      </c>
      <c r="C114" s="67">
        <v>2013</v>
      </c>
      <c r="D114" s="68">
        <v>8.5927596059525726</v>
      </c>
      <c r="E114" s="69">
        <v>0.5</v>
      </c>
      <c r="F114" s="69">
        <f t="shared" si="5"/>
        <v>0.5</v>
      </c>
      <c r="G114" s="70">
        <v>0.22844175491679275</v>
      </c>
      <c r="H114" s="53">
        <v>60000</v>
      </c>
      <c r="I114" s="53">
        <v>60000</v>
      </c>
      <c r="J114" s="240">
        <f t="shared" si="6"/>
        <v>60000</v>
      </c>
      <c r="K114" s="144">
        <v>59832</v>
      </c>
      <c r="L114" s="241">
        <f t="shared" si="7"/>
        <v>168</v>
      </c>
      <c r="M114" s="84">
        <v>50500</v>
      </c>
      <c r="N114" s="242">
        <f t="shared" si="8"/>
        <v>168</v>
      </c>
      <c r="O114" s="243">
        <f t="shared" si="9"/>
        <v>0</v>
      </c>
    </row>
    <row r="115" spans="1:15" x14ac:dyDescent="0.25">
      <c r="A115" s="37">
        <v>3899</v>
      </c>
      <c r="B115" s="164" t="s">
        <v>452</v>
      </c>
      <c r="C115" s="62">
        <v>954</v>
      </c>
      <c r="D115" s="63">
        <v>3.4945566686397429</v>
      </c>
      <c r="E115" s="64">
        <v>0.7</v>
      </c>
      <c r="F115" s="64">
        <f t="shared" si="5"/>
        <v>0.30000000000000004</v>
      </c>
      <c r="G115" s="65">
        <v>0.39702760084925692</v>
      </c>
      <c r="H115" s="52">
        <v>37800</v>
      </c>
      <c r="I115" s="52">
        <f>40*C115</f>
        <v>38160</v>
      </c>
      <c r="J115" s="236">
        <f t="shared" si="6"/>
        <v>38160</v>
      </c>
      <c r="K115" s="142">
        <v>37700</v>
      </c>
      <c r="L115" s="237">
        <f t="shared" si="7"/>
        <v>460</v>
      </c>
      <c r="M115" s="79">
        <v>0</v>
      </c>
      <c r="N115" s="238">
        <f t="shared" si="8"/>
        <v>0</v>
      </c>
      <c r="O115" s="239">
        <f t="shared" si="9"/>
        <v>460</v>
      </c>
    </row>
    <row r="116" spans="1:15" ht="15" customHeight="1" x14ac:dyDescent="0.25">
      <c r="A116" s="37">
        <v>3906</v>
      </c>
      <c r="B116" s="165" t="s">
        <v>453</v>
      </c>
      <c r="C116" s="67">
        <v>1137</v>
      </c>
      <c r="D116" s="68">
        <v>6.9901263168574168</v>
      </c>
      <c r="E116" s="69">
        <v>0.7</v>
      </c>
      <c r="F116" s="69">
        <f t="shared" si="5"/>
        <v>0.30000000000000004</v>
      </c>
      <c r="G116" s="70">
        <v>0.41216795201371037</v>
      </c>
      <c r="H116" s="53">
        <v>47120</v>
      </c>
      <c r="I116" s="53">
        <f>40*C116</f>
        <v>45480</v>
      </c>
      <c r="J116" s="240">
        <f t="shared" si="6"/>
        <v>47120</v>
      </c>
      <c r="K116" s="144">
        <v>47100.000000000007</v>
      </c>
      <c r="L116" s="241">
        <f t="shared" si="7"/>
        <v>19.999999999992724</v>
      </c>
      <c r="M116" s="84">
        <v>7000</v>
      </c>
      <c r="N116" s="242">
        <f t="shared" si="8"/>
        <v>19.999999999992724</v>
      </c>
      <c r="O116" s="243">
        <f t="shared" si="9"/>
        <v>0</v>
      </c>
    </row>
    <row r="117" spans="1:15" x14ac:dyDescent="0.25">
      <c r="A117" s="37">
        <v>3920</v>
      </c>
      <c r="B117" s="164" t="s">
        <v>454</v>
      </c>
      <c r="C117" s="62">
        <v>305</v>
      </c>
      <c r="D117" s="63">
        <v>3.4883455706916826</v>
      </c>
      <c r="E117" s="64">
        <v>0.7</v>
      </c>
      <c r="F117" s="64">
        <f t="shared" si="5"/>
        <v>0.30000000000000004</v>
      </c>
      <c r="G117" s="65">
        <v>0.40853658536585363</v>
      </c>
      <c r="H117" s="52">
        <v>30000</v>
      </c>
      <c r="I117" s="52">
        <v>30000</v>
      </c>
      <c r="J117" s="236">
        <f t="shared" si="6"/>
        <v>30000</v>
      </c>
      <c r="K117" s="142">
        <v>1911.0000000000002</v>
      </c>
      <c r="L117" s="237">
        <f t="shared" si="7"/>
        <v>28089</v>
      </c>
      <c r="M117" s="79">
        <v>45500</v>
      </c>
      <c r="N117" s="238">
        <f t="shared" si="8"/>
        <v>28089</v>
      </c>
      <c r="O117" s="239">
        <f t="shared" si="9"/>
        <v>0</v>
      </c>
    </row>
    <row r="118" spans="1:15" ht="15" customHeight="1" x14ac:dyDescent="0.25">
      <c r="A118" s="37">
        <v>3934</v>
      </c>
      <c r="B118" s="165" t="s">
        <v>455</v>
      </c>
      <c r="C118" s="67">
        <v>922</v>
      </c>
      <c r="D118" s="68">
        <v>11.970683572616393</v>
      </c>
      <c r="E118" s="69">
        <v>0.6</v>
      </c>
      <c r="F118" s="69">
        <f t="shared" si="5"/>
        <v>0.4</v>
      </c>
      <c r="G118" s="70">
        <v>0.15837563451776648</v>
      </c>
      <c r="H118" s="53">
        <v>35760</v>
      </c>
      <c r="I118" s="53">
        <f>40*C118</f>
        <v>36880</v>
      </c>
      <c r="J118" s="240">
        <f t="shared" si="6"/>
        <v>36880</v>
      </c>
      <c r="K118" s="144">
        <v>33800</v>
      </c>
      <c r="L118" s="241">
        <f t="shared" si="7"/>
        <v>3080</v>
      </c>
      <c r="M118" s="84">
        <v>1920</v>
      </c>
      <c r="N118" s="242">
        <f t="shared" si="8"/>
        <v>1920</v>
      </c>
      <c r="O118" s="243">
        <f t="shared" si="9"/>
        <v>1160</v>
      </c>
    </row>
    <row r="119" spans="1:15" x14ac:dyDescent="0.25">
      <c r="A119" s="37">
        <v>3941</v>
      </c>
      <c r="B119" s="164" t="s">
        <v>456</v>
      </c>
      <c r="C119" s="62">
        <v>1182</v>
      </c>
      <c r="D119" s="63">
        <v>9.0966458477253731</v>
      </c>
      <c r="E119" s="64">
        <v>0.6</v>
      </c>
      <c r="F119" s="64">
        <f t="shared" si="5"/>
        <v>0.4</v>
      </c>
      <c r="G119" s="65">
        <v>0.17592592592592593</v>
      </c>
      <c r="H119" s="52">
        <v>46760</v>
      </c>
      <c r="I119" s="52">
        <f>40*C119</f>
        <v>47280</v>
      </c>
      <c r="J119" s="236">
        <f t="shared" si="6"/>
        <v>47280</v>
      </c>
      <c r="K119" s="142">
        <v>22418</v>
      </c>
      <c r="L119" s="237">
        <f t="shared" si="7"/>
        <v>24862</v>
      </c>
      <c r="M119" s="79">
        <v>78600</v>
      </c>
      <c r="N119" s="238">
        <f t="shared" si="8"/>
        <v>24862</v>
      </c>
      <c r="O119" s="239">
        <f t="shared" si="9"/>
        <v>0</v>
      </c>
    </row>
    <row r="120" spans="1:15" ht="15" customHeight="1" x14ac:dyDescent="0.25">
      <c r="A120" s="37">
        <v>3948</v>
      </c>
      <c r="B120" s="165" t="s">
        <v>457</v>
      </c>
      <c r="C120" s="67">
        <v>633</v>
      </c>
      <c r="D120" s="68">
        <v>5.2768908551078839</v>
      </c>
      <c r="E120" s="69">
        <v>0.8</v>
      </c>
      <c r="F120" s="69">
        <f t="shared" si="5"/>
        <v>0.19999999999999996</v>
      </c>
      <c r="G120" s="70">
        <v>0.4419642857142857</v>
      </c>
      <c r="H120" s="53">
        <v>30000</v>
      </c>
      <c r="I120" s="53">
        <v>30000</v>
      </c>
      <c r="J120" s="240">
        <f t="shared" si="6"/>
        <v>30000</v>
      </c>
      <c r="K120" s="144">
        <v>27231.4</v>
      </c>
      <c r="L120" s="241">
        <f t="shared" si="7"/>
        <v>2768.5999999999985</v>
      </c>
      <c r="M120" s="84">
        <v>9600</v>
      </c>
      <c r="N120" s="242">
        <f t="shared" si="8"/>
        <v>2768.5999999999985</v>
      </c>
      <c r="O120" s="243">
        <f t="shared" si="9"/>
        <v>0</v>
      </c>
    </row>
    <row r="121" spans="1:15" x14ac:dyDescent="0.25">
      <c r="A121" s="37">
        <v>3955</v>
      </c>
      <c r="B121" s="164" t="s">
        <v>458</v>
      </c>
      <c r="C121" s="62">
        <v>2406</v>
      </c>
      <c r="D121" s="63">
        <v>15.782844827237746</v>
      </c>
      <c r="E121" s="64">
        <v>0.7</v>
      </c>
      <c r="F121" s="64">
        <f t="shared" si="5"/>
        <v>0.30000000000000004</v>
      </c>
      <c r="G121" s="65">
        <v>0.33721431651573952</v>
      </c>
      <c r="H121" s="52">
        <v>60000</v>
      </c>
      <c r="I121" s="52">
        <v>60000</v>
      </c>
      <c r="J121" s="236">
        <f t="shared" si="6"/>
        <v>60000</v>
      </c>
      <c r="K121" s="142">
        <v>0</v>
      </c>
      <c r="L121" s="237">
        <f t="shared" si="7"/>
        <v>60000</v>
      </c>
      <c r="M121" s="79">
        <v>42700</v>
      </c>
      <c r="N121" s="238">
        <f t="shared" si="8"/>
        <v>42700</v>
      </c>
      <c r="O121" s="239">
        <f t="shared" si="9"/>
        <v>17300</v>
      </c>
    </row>
    <row r="122" spans="1:15" ht="15" customHeight="1" x14ac:dyDescent="0.25">
      <c r="A122" s="37">
        <v>3969</v>
      </c>
      <c r="B122" s="165" t="s">
        <v>459</v>
      </c>
      <c r="C122" s="67">
        <v>336</v>
      </c>
      <c r="D122" s="68">
        <v>4.7092658021253548</v>
      </c>
      <c r="E122" s="69">
        <v>0.8</v>
      </c>
      <c r="F122" s="69">
        <f t="shared" si="5"/>
        <v>0.19999999999999996</v>
      </c>
      <c r="G122" s="70">
        <v>0.41723356009070295</v>
      </c>
      <c r="H122" s="53">
        <v>30000</v>
      </c>
      <c r="I122" s="53">
        <v>30000</v>
      </c>
      <c r="J122" s="240">
        <f t="shared" si="6"/>
        <v>30000</v>
      </c>
      <c r="K122" s="144">
        <v>20689.999999999996</v>
      </c>
      <c r="L122" s="241">
        <f t="shared" si="7"/>
        <v>9310.0000000000036</v>
      </c>
      <c r="M122" s="84">
        <v>49600</v>
      </c>
      <c r="N122" s="242">
        <f t="shared" si="8"/>
        <v>9310.0000000000036</v>
      </c>
      <c r="O122" s="243">
        <f t="shared" si="9"/>
        <v>0</v>
      </c>
    </row>
    <row r="123" spans="1:15" x14ac:dyDescent="0.25">
      <c r="A123" s="37">
        <v>616</v>
      </c>
      <c r="B123" s="164" t="s">
        <v>462</v>
      </c>
      <c r="C123" s="62">
        <v>134</v>
      </c>
      <c r="D123" s="63">
        <v>0.50155518357370188</v>
      </c>
      <c r="E123" s="64">
        <v>0.7</v>
      </c>
      <c r="F123" s="64">
        <f t="shared" si="5"/>
        <v>0.30000000000000004</v>
      </c>
      <c r="G123" s="65">
        <v>0.40397350993377484</v>
      </c>
      <c r="H123" s="52">
        <v>30000</v>
      </c>
      <c r="I123" s="52">
        <v>30000</v>
      </c>
      <c r="J123" s="236">
        <f t="shared" si="6"/>
        <v>30000</v>
      </c>
      <c r="K123" s="142">
        <v>12638</v>
      </c>
      <c r="L123" s="237">
        <f t="shared" si="7"/>
        <v>17362</v>
      </c>
      <c r="M123" s="79">
        <v>350</v>
      </c>
      <c r="N123" s="238">
        <f t="shared" si="8"/>
        <v>350</v>
      </c>
      <c r="O123" s="239">
        <f t="shared" si="9"/>
        <v>17012</v>
      </c>
    </row>
    <row r="124" spans="1:15" ht="15" customHeight="1" x14ac:dyDescent="0.25">
      <c r="A124" s="37">
        <v>1945</v>
      </c>
      <c r="B124" s="165" t="s">
        <v>463</v>
      </c>
      <c r="C124" s="67">
        <v>838</v>
      </c>
      <c r="D124" s="68">
        <v>13.406176952983342</v>
      </c>
      <c r="E124" s="69">
        <v>0.6</v>
      </c>
      <c r="F124" s="69">
        <f t="shared" si="5"/>
        <v>0.4</v>
      </c>
      <c r="G124" s="70">
        <v>0.17061611374407584</v>
      </c>
      <c r="H124" s="53">
        <v>32920</v>
      </c>
      <c r="I124" s="53">
        <f>40*C124</f>
        <v>33520</v>
      </c>
      <c r="J124" s="240">
        <f t="shared" si="6"/>
        <v>33520</v>
      </c>
      <c r="K124" s="144">
        <v>0</v>
      </c>
      <c r="L124" s="241">
        <f t="shared" si="7"/>
        <v>33520</v>
      </c>
      <c r="M124" s="84">
        <v>18000</v>
      </c>
      <c r="N124" s="242">
        <f t="shared" si="8"/>
        <v>18000</v>
      </c>
      <c r="O124" s="243">
        <f t="shared" si="9"/>
        <v>15520</v>
      </c>
    </row>
    <row r="125" spans="1:15" x14ac:dyDescent="0.25">
      <c r="A125" s="37">
        <v>1526</v>
      </c>
      <c r="B125" s="164" t="s">
        <v>464</v>
      </c>
      <c r="C125" s="62">
        <v>1278</v>
      </c>
      <c r="D125" s="63">
        <v>2.6845130325938529</v>
      </c>
      <c r="E125" s="64">
        <v>0.7</v>
      </c>
      <c r="F125" s="64">
        <f t="shared" si="5"/>
        <v>0.30000000000000004</v>
      </c>
      <c r="G125" s="65">
        <v>0.36419753086419754</v>
      </c>
      <c r="H125" s="52">
        <v>52640</v>
      </c>
      <c r="I125" s="52">
        <f>40*C125</f>
        <v>51120</v>
      </c>
      <c r="J125" s="236">
        <f t="shared" si="6"/>
        <v>52640</v>
      </c>
      <c r="K125" s="142">
        <v>45566.400000000009</v>
      </c>
      <c r="L125" s="237">
        <f t="shared" si="7"/>
        <v>7073.5999999999913</v>
      </c>
      <c r="M125" s="79">
        <v>7700</v>
      </c>
      <c r="N125" s="238">
        <f t="shared" si="8"/>
        <v>7073.5999999999913</v>
      </c>
      <c r="O125" s="239">
        <f t="shared" si="9"/>
        <v>0</v>
      </c>
    </row>
    <row r="126" spans="1:15" ht="15" customHeight="1" x14ac:dyDescent="0.25">
      <c r="A126" s="37">
        <v>3654</v>
      </c>
      <c r="B126" s="165" t="s">
        <v>465</v>
      </c>
      <c r="C126" s="67">
        <v>341</v>
      </c>
      <c r="D126" s="68">
        <v>0.81508751290820747</v>
      </c>
      <c r="E126" s="69">
        <v>0.8</v>
      </c>
      <c r="F126" s="69">
        <f t="shared" si="5"/>
        <v>0.19999999999999996</v>
      </c>
      <c r="G126" s="70">
        <v>0.46470588235294119</v>
      </c>
      <c r="H126" s="53">
        <v>30000</v>
      </c>
      <c r="I126" s="53">
        <v>30000</v>
      </c>
      <c r="J126" s="240">
        <f t="shared" si="6"/>
        <v>30000</v>
      </c>
      <c r="K126" s="144">
        <v>13762.599999999997</v>
      </c>
      <c r="L126" s="241">
        <f t="shared" si="7"/>
        <v>16237.400000000003</v>
      </c>
      <c r="M126" s="84">
        <v>0</v>
      </c>
      <c r="N126" s="242">
        <f t="shared" si="8"/>
        <v>0</v>
      </c>
      <c r="O126" s="243">
        <f t="shared" si="9"/>
        <v>16237.400000000003</v>
      </c>
    </row>
    <row r="127" spans="1:15" x14ac:dyDescent="0.25">
      <c r="A127" s="37">
        <v>3990</v>
      </c>
      <c r="B127" s="164" t="s">
        <v>466</v>
      </c>
      <c r="C127" s="62">
        <v>669</v>
      </c>
      <c r="D127" s="63">
        <v>4.5301569705484681</v>
      </c>
      <c r="E127" s="64">
        <v>0.8</v>
      </c>
      <c r="F127" s="64">
        <f t="shared" si="5"/>
        <v>0.19999999999999996</v>
      </c>
      <c r="G127" s="65">
        <v>0.56156156156156156</v>
      </c>
      <c r="H127" s="52">
        <v>30000</v>
      </c>
      <c r="I127" s="52">
        <v>30000</v>
      </c>
      <c r="J127" s="236">
        <f t="shared" si="6"/>
        <v>30000</v>
      </c>
      <c r="K127" s="142">
        <v>21292</v>
      </c>
      <c r="L127" s="237">
        <f t="shared" si="7"/>
        <v>8708</v>
      </c>
      <c r="M127" s="79">
        <v>9600</v>
      </c>
      <c r="N127" s="238">
        <f t="shared" si="8"/>
        <v>8708</v>
      </c>
      <c r="O127" s="239">
        <f t="shared" si="9"/>
        <v>0</v>
      </c>
    </row>
    <row r="128" spans="1:15" ht="15" customHeight="1" x14ac:dyDescent="0.25">
      <c r="A128" s="37">
        <v>4011</v>
      </c>
      <c r="B128" s="165" t="s">
        <v>467</v>
      </c>
      <c r="C128" s="67">
        <v>91</v>
      </c>
      <c r="D128" s="68">
        <v>10.477376925361929</v>
      </c>
      <c r="E128" s="69">
        <v>0.5</v>
      </c>
      <c r="F128" s="69">
        <f t="shared" si="5"/>
        <v>0.5</v>
      </c>
      <c r="G128" s="70">
        <v>0.14606741573033707</v>
      </c>
      <c r="H128" s="53">
        <v>30000</v>
      </c>
      <c r="I128" s="53">
        <v>30000</v>
      </c>
      <c r="J128" s="240">
        <f t="shared" si="6"/>
        <v>30000</v>
      </c>
      <c r="K128" s="144">
        <v>4990</v>
      </c>
      <c r="L128" s="241">
        <f t="shared" si="7"/>
        <v>25010</v>
      </c>
      <c r="M128" s="84">
        <v>7000</v>
      </c>
      <c r="N128" s="242">
        <f t="shared" si="8"/>
        <v>7000</v>
      </c>
      <c r="O128" s="243">
        <f t="shared" si="9"/>
        <v>18010</v>
      </c>
    </row>
    <row r="129" spans="1:15" x14ac:dyDescent="0.25">
      <c r="A129" s="37">
        <v>4067</v>
      </c>
      <c r="B129" s="164" t="s">
        <v>469</v>
      </c>
      <c r="C129" s="62">
        <v>1105</v>
      </c>
      <c r="D129" s="63">
        <v>11.161999807441866</v>
      </c>
      <c r="E129" s="64">
        <v>0.7</v>
      </c>
      <c r="F129" s="64">
        <f t="shared" si="5"/>
        <v>0.30000000000000004</v>
      </c>
      <c r="G129" s="65">
        <v>0.40603700097370982</v>
      </c>
      <c r="H129" s="52">
        <v>44840</v>
      </c>
      <c r="I129" s="52">
        <f>40*C129</f>
        <v>44200</v>
      </c>
      <c r="J129" s="236">
        <f t="shared" si="6"/>
        <v>44840</v>
      </c>
      <c r="K129" s="142">
        <v>6607.5000000000009</v>
      </c>
      <c r="L129" s="237">
        <f t="shared" si="7"/>
        <v>38232.5</v>
      </c>
      <c r="M129" s="79">
        <v>86100</v>
      </c>
      <c r="N129" s="238">
        <f t="shared" si="8"/>
        <v>38232.5</v>
      </c>
      <c r="O129" s="239">
        <f t="shared" si="9"/>
        <v>0</v>
      </c>
    </row>
    <row r="130" spans="1:15" ht="15" customHeight="1" x14ac:dyDescent="0.25">
      <c r="A130" s="37">
        <v>4186</v>
      </c>
      <c r="B130" s="165" t="s">
        <v>473</v>
      </c>
      <c r="C130" s="67">
        <v>926</v>
      </c>
      <c r="D130" s="68">
        <v>3.2122997272005103</v>
      </c>
      <c r="E130" s="69">
        <v>0.7</v>
      </c>
      <c r="F130" s="69">
        <f t="shared" si="5"/>
        <v>0.30000000000000004</v>
      </c>
      <c r="G130" s="70">
        <v>0.38452237001209189</v>
      </c>
      <c r="H130" s="53">
        <v>37800</v>
      </c>
      <c r="I130" s="53">
        <f>40*C130</f>
        <v>37040</v>
      </c>
      <c r="J130" s="240">
        <f t="shared" si="6"/>
        <v>37800</v>
      </c>
      <c r="K130" s="144">
        <v>37700</v>
      </c>
      <c r="L130" s="241">
        <f t="shared" si="7"/>
        <v>100</v>
      </c>
      <c r="M130" s="84">
        <v>30800</v>
      </c>
      <c r="N130" s="242">
        <f t="shared" si="8"/>
        <v>100</v>
      </c>
      <c r="O130" s="243">
        <f t="shared" si="9"/>
        <v>0</v>
      </c>
    </row>
    <row r="131" spans="1:15" x14ac:dyDescent="0.25">
      <c r="A131" s="37">
        <v>4207</v>
      </c>
      <c r="B131" s="164" t="s">
        <v>474</v>
      </c>
      <c r="C131" s="62">
        <v>490</v>
      </c>
      <c r="D131" s="63">
        <v>3.1032887899673578</v>
      </c>
      <c r="E131" s="64">
        <v>0.7</v>
      </c>
      <c r="F131" s="64">
        <f t="shared" si="5"/>
        <v>0.30000000000000004</v>
      </c>
      <c r="G131" s="65">
        <v>0.47773279352226722</v>
      </c>
      <c r="H131" s="52">
        <v>30000</v>
      </c>
      <c r="I131" s="52">
        <v>30000</v>
      </c>
      <c r="J131" s="236">
        <f t="shared" si="6"/>
        <v>30000</v>
      </c>
      <c r="K131" s="142">
        <v>29990</v>
      </c>
      <c r="L131" s="237">
        <f t="shared" si="7"/>
        <v>10</v>
      </c>
      <c r="M131" s="79">
        <v>1610</v>
      </c>
      <c r="N131" s="238">
        <f t="shared" si="8"/>
        <v>10</v>
      </c>
      <c r="O131" s="239">
        <f t="shared" si="9"/>
        <v>0</v>
      </c>
    </row>
    <row r="132" spans="1:15" ht="15" customHeight="1" x14ac:dyDescent="0.25">
      <c r="A132" s="37">
        <v>4228</v>
      </c>
      <c r="B132" s="165" t="s">
        <v>476</v>
      </c>
      <c r="C132" s="67">
        <v>864</v>
      </c>
      <c r="D132" s="68">
        <v>9.3535446067603072</v>
      </c>
      <c r="E132" s="69">
        <v>0.7</v>
      </c>
      <c r="F132" s="69">
        <f t="shared" ref="F132:F195" si="10">1-E132</f>
        <v>0.30000000000000004</v>
      </c>
      <c r="G132" s="70">
        <v>0.30209617755856966</v>
      </c>
      <c r="H132" s="53">
        <v>34440</v>
      </c>
      <c r="I132" s="53">
        <f>40*C132</f>
        <v>34560</v>
      </c>
      <c r="J132" s="240">
        <f t="shared" ref="J132:J195" si="11">MAX(H132,I132)</f>
        <v>34560</v>
      </c>
      <c r="K132" s="144">
        <v>34339.800000000003</v>
      </c>
      <c r="L132" s="241">
        <f t="shared" ref="L132:L195" si="12">J132-K132</f>
        <v>220.19999999999709</v>
      </c>
      <c r="M132" s="84">
        <v>1540</v>
      </c>
      <c r="N132" s="242">
        <f t="shared" ref="N132:N195" si="13">MIN(L132,M132)</f>
        <v>220.19999999999709</v>
      </c>
      <c r="O132" s="243">
        <f t="shared" ref="O132:O195" si="14">L132-N132</f>
        <v>0</v>
      </c>
    </row>
    <row r="133" spans="1:15" x14ac:dyDescent="0.25">
      <c r="A133" s="37">
        <v>4235</v>
      </c>
      <c r="B133" s="164" t="s">
        <v>477</v>
      </c>
      <c r="C133" s="62">
        <v>162</v>
      </c>
      <c r="D133" s="63">
        <v>4.3872239942544917</v>
      </c>
      <c r="E133" s="64">
        <v>0.6</v>
      </c>
      <c r="F133" s="64">
        <f t="shared" si="10"/>
        <v>0.4</v>
      </c>
      <c r="G133" s="65">
        <v>0.18439716312056736</v>
      </c>
      <c r="H133" s="52">
        <v>30000</v>
      </c>
      <c r="I133" s="52">
        <v>30000</v>
      </c>
      <c r="J133" s="236">
        <f t="shared" si="11"/>
        <v>30000</v>
      </c>
      <c r="K133" s="142">
        <v>0</v>
      </c>
      <c r="L133" s="237">
        <f t="shared" si="12"/>
        <v>30000</v>
      </c>
      <c r="M133" s="79">
        <v>25800</v>
      </c>
      <c r="N133" s="238">
        <f t="shared" si="13"/>
        <v>25800</v>
      </c>
      <c r="O133" s="239">
        <f t="shared" si="14"/>
        <v>4200</v>
      </c>
    </row>
    <row r="134" spans="1:15" ht="15" customHeight="1" x14ac:dyDescent="0.25">
      <c r="A134" s="37">
        <v>4270</v>
      </c>
      <c r="B134" s="165" t="s">
        <v>480</v>
      </c>
      <c r="C134" s="67">
        <v>250</v>
      </c>
      <c r="D134" s="68">
        <v>3.0960673780647641</v>
      </c>
      <c r="E134" s="69">
        <v>0.6</v>
      </c>
      <c r="F134" s="69">
        <f t="shared" si="10"/>
        <v>0.4</v>
      </c>
      <c r="G134" s="70">
        <v>0.21875</v>
      </c>
      <c r="H134" s="53">
        <v>30000</v>
      </c>
      <c r="I134" s="53">
        <v>30000</v>
      </c>
      <c r="J134" s="240">
        <f t="shared" si="11"/>
        <v>30000</v>
      </c>
      <c r="K134" s="144">
        <v>29500</v>
      </c>
      <c r="L134" s="241">
        <f t="shared" si="12"/>
        <v>500</v>
      </c>
      <c r="M134" s="84">
        <v>0</v>
      </c>
      <c r="N134" s="242">
        <f t="shared" si="13"/>
        <v>0</v>
      </c>
      <c r="O134" s="243">
        <f t="shared" si="14"/>
        <v>500</v>
      </c>
    </row>
    <row r="135" spans="1:15" x14ac:dyDescent="0.25">
      <c r="A135" s="37">
        <v>4305</v>
      </c>
      <c r="B135" s="164" t="s">
        <v>481</v>
      </c>
      <c r="C135" s="62">
        <v>1065</v>
      </c>
      <c r="D135" s="63">
        <v>12.0678384393506</v>
      </c>
      <c r="E135" s="64">
        <v>0.6</v>
      </c>
      <c r="F135" s="64">
        <f t="shared" si="10"/>
        <v>0.4</v>
      </c>
      <c r="G135" s="65">
        <v>0.33685064935064934</v>
      </c>
      <c r="H135" s="52">
        <v>43800</v>
      </c>
      <c r="I135" s="52">
        <f>40*C135</f>
        <v>42600</v>
      </c>
      <c r="J135" s="236">
        <f t="shared" si="11"/>
        <v>43800</v>
      </c>
      <c r="K135" s="142">
        <v>39800</v>
      </c>
      <c r="L135" s="237">
        <f t="shared" si="12"/>
        <v>4000</v>
      </c>
      <c r="M135" s="79">
        <v>56400</v>
      </c>
      <c r="N135" s="238">
        <f t="shared" si="13"/>
        <v>4000</v>
      </c>
      <c r="O135" s="239">
        <f t="shared" si="14"/>
        <v>0</v>
      </c>
    </row>
    <row r="136" spans="1:15" ht="15" customHeight="1" x14ac:dyDescent="0.25">
      <c r="A136" s="37">
        <v>4330</v>
      </c>
      <c r="B136" s="165" t="s">
        <v>482</v>
      </c>
      <c r="C136" s="67">
        <v>149</v>
      </c>
      <c r="D136" s="68">
        <v>1.375973075461228</v>
      </c>
      <c r="E136" s="69">
        <v>0.8</v>
      </c>
      <c r="F136" s="69">
        <f t="shared" si="10"/>
        <v>0.19999999999999996</v>
      </c>
      <c r="G136" s="70">
        <v>0.5467625899280576</v>
      </c>
      <c r="H136" s="53">
        <v>30000</v>
      </c>
      <c r="I136" s="53">
        <v>30000</v>
      </c>
      <c r="J136" s="240">
        <f t="shared" si="11"/>
        <v>30000</v>
      </c>
      <c r="K136" s="144">
        <v>0</v>
      </c>
      <c r="L136" s="241">
        <f t="shared" si="12"/>
        <v>30000</v>
      </c>
      <c r="M136" s="84">
        <v>480</v>
      </c>
      <c r="N136" s="242">
        <f t="shared" si="13"/>
        <v>480</v>
      </c>
      <c r="O136" s="243">
        <f t="shared" si="14"/>
        <v>29520</v>
      </c>
    </row>
    <row r="137" spans="1:15" x14ac:dyDescent="0.25">
      <c r="A137" s="37">
        <v>4347</v>
      </c>
      <c r="B137" s="164" t="s">
        <v>483</v>
      </c>
      <c r="C137" s="62">
        <v>800</v>
      </c>
      <c r="D137" s="63">
        <v>1.3616164042307606</v>
      </c>
      <c r="E137" s="64">
        <v>0.7</v>
      </c>
      <c r="F137" s="64">
        <f t="shared" si="10"/>
        <v>0.30000000000000004</v>
      </c>
      <c r="G137" s="65">
        <v>0.41935483870967744</v>
      </c>
      <c r="H137" s="52">
        <v>31760</v>
      </c>
      <c r="I137" s="52">
        <f>40*C137</f>
        <v>32000</v>
      </c>
      <c r="J137" s="236">
        <f t="shared" si="11"/>
        <v>32000</v>
      </c>
      <c r="K137" s="142">
        <v>30000.1</v>
      </c>
      <c r="L137" s="237">
        <f t="shared" si="12"/>
        <v>1999.9000000000015</v>
      </c>
      <c r="M137" s="79">
        <v>25900</v>
      </c>
      <c r="N137" s="238">
        <f t="shared" si="13"/>
        <v>1999.9000000000015</v>
      </c>
      <c r="O137" s="239">
        <f t="shared" si="14"/>
        <v>0</v>
      </c>
    </row>
    <row r="138" spans="1:15" ht="15" customHeight="1" x14ac:dyDescent="0.25">
      <c r="A138" s="37">
        <v>4368</v>
      </c>
      <c r="B138" s="165" t="s">
        <v>484</v>
      </c>
      <c r="C138" s="67">
        <v>585</v>
      </c>
      <c r="D138" s="68">
        <v>1.5934756979442148</v>
      </c>
      <c r="E138" s="69">
        <v>0.6</v>
      </c>
      <c r="F138" s="69">
        <f t="shared" si="10"/>
        <v>0.4</v>
      </c>
      <c r="G138" s="70">
        <v>0.33044982698961939</v>
      </c>
      <c r="H138" s="53">
        <v>30000</v>
      </c>
      <c r="I138" s="53">
        <v>30000</v>
      </c>
      <c r="J138" s="240">
        <f t="shared" si="11"/>
        <v>30000</v>
      </c>
      <c r="K138" s="144">
        <v>22699</v>
      </c>
      <c r="L138" s="241">
        <f t="shared" si="12"/>
        <v>7301</v>
      </c>
      <c r="M138" s="84">
        <v>600</v>
      </c>
      <c r="N138" s="242">
        <f t="shared" si="13"/>
        <v>600</v>
      </c>
      <c r="O138" s="243">
        <f t="shared" si="14"/>
        <v>6701</v>
      </c>
    </row>
    <row r="139" spans="1:15" x14ac:dyDescent="0.25">
      <c r="A139" s="37">
        <v>4389</v>
      </c>
      <c r="B139" s="164" t="s">
        <v>485</v>
      </c>
      <c r="C139" s="62">
        <v>1508</v>
      </c>
      <c r="D139" s="63">
        <v>10.198491488237899</v>
      </c>
      <c r="E139" s="64">
        <v>0.6</v>
      </c>
      <c r="F139" s="64">
        <f t="shared" si="10"/>
        <v>0.4</v>
      </c>
      <c r="G139" s="65">
        <v>0.33071381794368043</v>
      </c>
      <c r="H139" s="52">
        <v>60000</v>
      </c>
      <c r="I139" s="52">
        <v>60000</v>
      </c>
      <c r="J139" s="236">
        <f t="shared" si="11"/>
        <v>60000</v>
      </c>
      <c r="K139" s="142">
        <v>53554.400000000001</v>
      </c>
      <c r="L139" s="237">
        <f t="shared" si="12"/>
        <v>6445.5999999999985</v>
      </c>
      <c r="M139" s="79">
        <v>15600</v>
      </c>
      <c r="N139" s="238">
        <f t="shared" si="13"/>
        <v>6445.5999999999985</v>
      </c>
      <c r="O139" s="239">
        <f t="shared" si="14"/>
        <v>0</v>
      </c>
    </row>
    <row r="140" spans="1:15" ht="15" customHeight="1" x14ac:dyDescent="0.25">
      <c r="A140" s="37">
        <v>4508</v>
      </c>
      <c r="B140" s="165" t="s">
        <v>487</v>
      </c>
      <c r="C140" s="67">
        <v>406</v>
      </c>
      <c r="D140" s="68">
        <v>6.6680026431502615</v>
      </c>
      <c r="E140" s="69">
        <v>0.6</v>
      </c>
      <c r="F140" s="69">
        <f t="shared" si="10"/>
        <v>0.4</v>
      </c>
      <c r="G140" s="70">
        <v>0.35465116279069769</v>
      </c>
      <c r="H140" s="53">
        <v>30000</v>
      </c>
      <c r="I140" s="53">
        <v>30000</v>
      </c>
      <c r="J140" s="240">
        <f t="shared" si="11"/>
        <v>30000</v>
      </c>
      <c r="K140" s="144">
        <v>29655.9</v>
      </c>
      <c r="L140" s="241">
        <f t="shared" si="12"/>
        <v>344.09999999999854</v>
      </c>
      <c r="M140" s="84">
        <v>3600</v>
      </c>
      <c r="N140" s="242">
        <f t="shared" si="13"/>
        <v>344.09999999999854</v>
      </c>
      <c r="O140" s="243">
        <f t="shared" si="14"/>
        <v>0</v>
      </c>
    </row>
    <row r="141" spans="1:15" x14ac:dyDescent="0.25">
      <c r="A141" s="37">
        <v>4529</v>
      </c>
      <c r="B141" s="164" t="s">
        <v>489</v>
      </c>
      <c r="C141" s="62">
        <v>326</v>
      </c>
      <c r="D141" s="63">
        <v>5.0183804418172597</v>
      </c>
      <c r="E141" s="64">
        <v>0.6</v>
      </c>
      <c r="F141" s="64">
        <f t="shared" si="10"/>
        <v>0.4</v>
      </c>
      <c r="G141" s="65">
        <v>0.34029850746268658</v>
      </c>
      <c r="H141" s="52">
        <v>30000</v>
      </c>
      <c r="I141" s="52">
        <v>30000</v>
      </c>
      <c r="J141" s="236">
        <f t="shared" si="11"/>
        <v>30000</v>
      </c>
      <c r="K141" s="142">
        <v>29473.600000000002</v>
      </c>
      <c r="L141" s="237">
        <f t="shared" si="12"/>
        <v>526.39999999999782</v>
      </c>
      <c r="M141" s="79">
        <v>2160</v>
      </c>
      <c r="N141" s="238">
        <f t="shared" si="13"/>
        <v>526.39999999999782</v>
      </c>
      <c r="O141" s="239">
        <f t="shared" si="14"/>
        <v>0</v>
      </c>
    </row>
    <row r="142" spans="1:15" ht="15" customHeight="1" x14ac:dyDescent="0.25">
      <c r="A142" s="37">
        <v>4543</v>
      </c>
      <c r="B142" s="165" t="s">
        <v>491</v>
      </c>
      <c r="C142" s="67">
        <v>1102</v>
      </c>
      <c r="D142" s="68">
        <v>12.565263158736101</v>
      </c>
      <c r="E142" s="69">
        <v>0.7</v>
      </c>
      <c r="F142" s="69">
        <f t="shared" si="10"/>
        <v>0.30000000000000004</v>
      </c>
      <c r="G142" s="70">
        <v>0.50793650793650791</v>
      </c>
      <c r="H142" s="53">
        <v>43520</v>
      </c>
      <c r="I142" s="53">
        <f>40*C142</f>
        <v>44080</v>
      </c>
      <c r="J142" s="240">
        <f t="shared" si="11"/>
        <v>44080</v>
      </c>
      <c r="K142" s="144">
        <v>43519.999999999993</v>
      </c>
      <c r="L142" s="241">
        <f t="shared" si="12"/>
        <v>560.00000000000728</v>
      </c>
      <c r="M142" s="84">
        <v>12600</v>
      </c>
      <c r="N142" s="242">
        <f t="shared" si="13"/>
        <v>560.00000000000728</v>
      </c>
      <c r="O142" s="243">
        <f t="shared" si="14"/>
        <v>0</v>
      </c>
    </row>
    <row r="143" spans="1:15" x14ac:dyDescent="0.25">
      <c r="A143" s="37">
        <v>4557</v>
      </c>
      <c r="B143" s="164" t="s">
        <v>492</v>
      </c>
      <c r="C143" s="62">
        <v>316</v>
      </c>
      <c r="D143" s="63">
        <v>3.5647969572481535</v>
      </c>
      <c r="E143" s="64">
        <v>0.7</v>
      </c>
      <c r="F143" s="64">
        <f t="shared" si="10"/>
        <v>0.30000000000000004</v>
      </c>
      <c r="G143" s="65">
        <v>0.33746898263027297</v>
      </c>
      <c r="H143" s="52">
        <v>30000</v>
      </c>
      <c r="I143" s="52">
        <v>30000</v>
      </c>
      <c r="J143" s="236">
        <f t="shared" si="11"/>
        <v>30000</v>
      </c>
      <c r="K143" s="142">
        <v>20290</v>
      </c>
      <c r="L143" s="237">
        <f t="shared" si="12"/>
        <v>9710</v>
      </c>
      <c r="M143" s="79">
        <v>10500</v>
      </c>
      <c r="N143" s="238">
        <f t="shared" si="13"/>
        <v>9710</v>
      </c>
      <c r="O143" s="239">
        <f t="shared" si="14"/>
        <v>0</v>
      </c>
    </row>
    <row r="144" spans="1:15" ht="15" customHeight="1" x14ac:dyDescent="0.25">
      <c r="A144" s="37">
        <v>4571</v>
      </c>
      <c r="B144" s="165" t="s">
        <v>493</v>
      </c>
      <c r="C144" s="67">
        <v>422</v>
      </c>
      <c r="D144" s="68">
        <v>1.0102993119923931</v>
      </c>
      <c r="E144" s="69">
        <v>0.7</v>
      </c>
      <c r="F144" s="69">
        <f t="shared" si="10"/>
        <v>0.30000000000000004</v>
      </c>
      <c r="G144" s="70">
        <v>0.41032608695652173</v>
      </c>
      <c r="H144" s="53">
        <v>30000</v>
      </c>
      <c r="I144" s="53">
        <v>30000</v>
      </c>
      <c r="J144" s="240">
        <f t="shared" si="11"/>
        <v>30000</v>
      </c>
      <c r="K144" s="144">
        <v>29797.200000000004</v>
      </c>
      <c r="L144" s="241">
        <f t="shared" si="12"/>
        <v>202.79999999999563</v>
      </c>
      <c r="M144" s="84">
        <v>280</v>
      </c>
      <c r="N144" s="242">
        <f t="shared" si="13"/>
        <v>202.79999999999563</v>
      </c>
      <c r="O144" s="243">
        <f t="shared" si="14"/>
        <v>0</v>
      </c>
    </row>
    <row r="145" spans="1:15" x14ac:dyDescent="0.25">
      <c r="A145" s="37">
        <v>4606</v>
      </c>
      <c r="B145" s="164" t="s">
        <v>494</v>
      </c>
      <c r="C145" s="62">
        <v>408</v>
      </c>
      <c r="D145" s="63">
        <v>4.504912222536162</v>
      </c>
      <c r="E145" s="64">
        <v>0.7</v>
      </c>
      <c r="F145" s="64">
        <f t="shared" si="10"/>
        <v>0.30000000000000004</v>
      </c>
      <c r="G145" s="65">
        <v>0.34188034188034189</v>
      </c>
      <c r="H145" s="52">
        <v>30000</v>
      </c>
      <c r="I145" s="52">
        <v>30000</v>
      </c>
      <c r="J145" s="236">
        <f t="shared" si="11"/>
        <v>30000</v>
      </c>
      <c r="K145" s="142">
        <v>28719.9</v>
      </c>
      <c r="L145" s="237">
        <f t="shared" si="12"/>
        <v>1280.0999999999985</v>
      </c>
      <c r="M145" s="79">
        <v>0</v>
      </c>
      <c r="N145" s="238">
        <f t="shared" si="13"/>
        <v>0</v>
      </c>
      <c r="O145" s="239">
        <f t="shared" si="14"/>
        <v>1280.0999999999985</v>
      </c>
    </row>
    <row r="146" spans="1:15" ht="15" customHeight="1" x14ac:dyDescent="0.25">
      <c r="A146" s="37">
        <v>4634</v>
      </c>
      <c r="B146" s="165" t="s">
        <v>495</v>
      </c>
      <c r="C146" s="67">
        <v>537</v>
      </c>
      <c r="D146" s="68">
        <v>8.9309322661083268</v>
      </c>
      <c r="E146" s="69">
        <v>0.7</v>
      </c>
      <c r="F146" s="69">
        <f t="shared" si="10"/>
        <v>0.30000000000000004</v>
      </c>
      <c r="G146" s="70">
        <v>0.2857142857142857</v>
      </c>
      <c r="H146" s="53">
        <v>30000</v>
      </c>
      <c r="I146" s="53">
        <v>30000</v>
      </c>
      <c r="J146" s="240">
        <f t="shared" si="11"/>
        <v>30000</v>
      </c>
      <c r="K146" s="144">
        <v>13640</v>
      </c>
      <c r="L146" s="241">
        <f t="shared" si="12"/>
        <v>16360</v>
      </c>
      <c r="M146" s="84">
        <v>840</v>
      </c>
      <c r="N146" s="242">
        <f t="shared" si="13"/>
        <v>840</v>
      </c>
      <c r="O146" s="243">
        <f t="shared" si="14"/>
        <v>15520</v>
      </c>
    </row>
    <row r="147" spans="1:15" x14ac:dyDescent="0.25">
      <c r="A147" s="37">
        <v>4641</v>
      </c>
      <c r="B147" s="164" t="s">
        <v>496</v>
      </c>
      <c r="C147" s="62">
        <v>862</v>
      </c>
      <c r="D147" s="63">
        <v>9.4269361572975328</v>
      </c>
      <c r="E147" s="64">
        <v>0.6</v>
      </c>
      <c r="F147" s="64">
        <f t="shared" si="10"/>
        <v>0.4</v>
      </c>
      <c r="G147" s="65">
        <v>0.27179487179487177</v>
      </c>
      <c r="H147" s="52">
        <v>37160</v>
      </c>
      <c r="I147" s="52">
        <f>40*C147</f>
        <v>34480</v>
      </c>
      <c r="J147" s="236">
        <f t="shared" si="11"/>
        <v>37160</v>
      </c>
      <c r="K147" s="142">
        <v>20627.599999999999</v>
      </c>
      <c r="L147" s="237">
        <f t="shared" si="12"/>
        <v>16532.400000000001</v>
      </c>
      <c r="M147" s="79">
        <v>23400</v>
      </c>
      <c r="N147" s="238">
        <f t="shared" si="13"/>
        <v>16532.400000000001</v>
      </c>
      <c r="O147" s="239">
        <f t="shared" si="14"/>
        <v>0</v>
      </c>
    </row>
    <row r="148" spans="1:15" ht="15" customHeight="1" x14ac:dyDescent="0.25">
      <c r="A148" s="37">
        <v>4686</v>
      </c>
      <c r="B148" s="165" t="s">
        <v>497</v>
      </c>
      <c r="C148" s="67">
        <v>327</v>
      </c>
      <c r="D148" s="68">
        <v>10.56310712730148</v>
      </c>
      <c r="E148" s="69">
        <v>0.5</v>
      </c>
      <c r="F148" s="69">
        <f t="shared" si="10"/>
        <v>0.5</v>
      </c>
      <c r="G148" s="70">
        <v>9.002433090024331E-2</v>
      </c>
      <c r="H148" s="53">
        <v>30000</v>
      </c>
      <c r="I148" s="53">
        <v>30000</v>
      </c>
      <c r="J148" s="240">
        <f t="shared" si="11"/>
        <v>30000</v>
      </c>
      <c r="K148" s="144">
        <v>6569</v>
      </c>
      <c r="L148" s="241">
        <f t="shared" si="12"/>
        <v>23431</v>
      </c>
      <c r="M148" s="84">
        <v>32500</v>
      </c>
      <c r="N148" s="242">
        <f t="shared" si="13"/>
        <v>23431</v>
      </c>
      <c r="O148" s="243">
        <f t="shared" si="14"/>
        <v>0</v>
      </c>
    </row>
    <row r="149" spans="1:15" x14ac:dyDescent="0.25">
      <c r="A149" s="37">
        <v>4760</v>
      </c>
      <c r="B149" s="164" t="s">
        <v>499</v>
      </c>
      <c r="C149" s="62">
        <v>636</v>
      </c>
      <c r="D149" s="63">
        <v>5.7044964652047288</v>
      </c>
      <c r="E149" s="64">
        <v>0.6</v>
      </c>
      <c r="F149" s="64">
        <f t="shared" si="10"/>
        <v>0.4</v>
      </c>
      <c r="G149" s="65">
        <v>0.22791519434628976</v>
      </c>
      <c r="H149" s="52">
        <v>30000</v>
      </c>
      <c r="I149" s="52">
        <v>30000</v>
      </c>
      <c r="J149" s="236">
        <f t="shared" si="11"/>
        <v>30000</v>
      </c>
      <c r="K149" s="142">
        <v>7272</v>
      </c>
      <c r="L149" s="237">
        <f t="shared" si="12"/>
        <v>22728</v>
      </c>
      <c r="M149" s="79">
        <v>31200</v>
      </c>
      <c r="N149" s="238">
        <f t="shared" si="13"/>
        <v>22728</v>
      </c>
      <c r="O149" s="239">
        <f t="shared" si="14"/>
        <v>0</v>
      </c>
    </row>
    <row r="150" spans="1:15" ht="15" customHeight="1" x14ac:dyDescent="0.25">
      <c r="A150" s="37">
        <v>4802</v>
      </c>
      <c r="B150" s="165" t="s">
        <v>502</v>
      </c>
      <c r="C150" s="67">
        <v>2279</v>
      </c>
      <c r="D150" s="68">
        <v>9.643295318588704</v>
      </c>
      <c r="E150" s="69">
        <v>0.7</v>
      </c>
      <c r="F150" s="69">
        <f t="shared" si="10"/>
        <v>0.30000000000000004</v>
      </c>
      <c r="G150" s="70">
        <v>0.36929824561403507</v>
      </c>
      <c r="H150" s="53">
        <v>60000</v>
      </c>
      <c r="I150" s="53">
        <v>60000</v>
      </c>
      <c r="J150" s="240">
        <f t="shared" si="11"/>
        <v>60000</v>
      </c>
      <c r="K150" s="144">
        <v>59525</v>
      </c>
      <c r="L150" s="241">
        <f t="shared" si="12"/>
        <v>475</v>
      </c>
      <c r="M150" s="84">
        <v>2030</v>
      </c>
      <c r="N150" s="242">
        <f t="shared" si="13"/>
        <v>475</v>
      </c>
      <c r="O150" s="243">
        <f t="shared" si="14"/>
        <v>0</v>
      </c>
    </row>
    <row r="151" spans="1:15" x14ac:dyDescent="0.25">
      <c r="A151" s="37">
        <v>4851</v>
      </c>
      <c r="B151" s="164" t="s">
        <v>503</v>
      </c>
      <c r="C151" s="62">
        <v>1410</v>
      </c>
      <c r="D151" s="63">
        <v>5.3962410159375436</v>
      </c>
      <c r="E151" s="64">
        <v>0.8</v>
      </c>
      <c r="F151" s="64">
        <f t="shared" si="10"/>
        <v>0.19999999999999996</v>
      </c>
      <c r="G151" s="65">
        <v>0.50900900900900903</v>
      </c>
      <c r="H151" s="52">
        <v>58360</v>
      </c>
      <c r="I151" s="52">
        <f>40*C151</f>
        <v>56400</v>
      </c>
      <c r="J151" s="236">
        <f t="shared" si="11"/>
        <v>58360</v>
      </c>
      <c r="K151" s="142">
        <v>34444</v>
      </c>
      <c r="L151" s="237">
        <f t="shared" si="12"/>
        <v>23916</v>
      </c>
      <c r="M151" s="79">
        <v>73600</v>
      </c>
      <c r="N151" s="238">
        <f t="shared" si="13"/>
        <v>23916</v>
      </c>
      <c r="O151" s="239">
        <f t="shared" si="14"/>
        <v>0</v>
      </c>
    </row>
    <row r="152" spans="1:15" ht="15" customHeight="1" x14ac:dyDescent="0.25">
      <c r="A152" s="37">
        <v>4865</v>
      </c>
      <c r="B152" s="165" t="s">
        <v>504</v>
      </c>
      <c r="C152" s="67">
        <v>432</v>
      </c>
      <c r="D152" s="68">
        <v>5.7269058907497516</v>
      </c>
      <c r="E152" s="69">
        <v>0.7</v>
      </c>
      <c r="F152" s="69">
        <f t="shared" si="10"/>
        <v>0.30000000000000004</v>
      </c>
      <c r="G152" s="70">
        <v>0.32029339853300731</v>
      </c>
      <c r="H152" s="53">
        <v>30000</v>
      </c>
      <c r="I152" s="53">
        <v>30000</v>
      </c>
      <c r="J152" s="240">
        <f t="shared" si="11"/>
        <v>30000</v>
      </c>
      <c r="K152" s="144">
        <v>25678.5</v>
      </c>
      <c r="L152" s="241">
        <f t="shared" si="12"/>
        <v>4321.5</v>
      </c>
      <c r="M152" s="84">
        <v>0</v>
      </c>
      <c r="N152" s="242">
        <f t="shared" si="13"/>
        <v>0</v>
      </c>
      <c r="O152" s="243">
        <f t="shared" si="14"/>
        <v>4321.5</v>
      </c>
    </row>
    <row r="153" spans="1:15" x14ac:dyDescent="0.25">
      <c r="A153" s="37">
        <v>4904</v>
      </c>
      <c r="B153" s="164" t="s">
        <v>506</v>
      </c>
      <c r="C153" s="62">
        <v>555</v>
      </c>
      <c r="D153" s="63">
        <v>2.6599695872688769</v>
      </c>
      <c r="E153" s="64">
        <v>0.7</v>
      </c>
      <c r="F153" s="64">
        <f t="shared" si="10"/>
        <v>0.30000000000000004</v>
      </c>
      <c r="G153" s="65">
        <v>0.41284403669724773</v>
      </c>
      <c r="H153" s="52">
        <v>30000</v>
      </c>
      <c r="I153" s="52">
        <v>30000</v>
      </c>
      <c r="J153" s="236">
        <f t="shared" si="11"/>
        <v>30000</v>
      </c>
      <c r="K153" s="142">
        <v>27272</v>
      </c>
      <c r="L153" s="237">
        <f t="shared" si="12"/>
        <v>2728</v>
      </c>
      <c r="M153" s="79">
        <v>11900</v>
      </c>
      <c r="N153" s="238">
        <f t="shared" si="13"/>
        <v>2728</v>
      </c>
      <c r="O153" s="239">
        <f t="shared" si="14"/>
        <v>0</v>
      </c>
    </row>
    <row r="154" spans="1:15" ht="15" customHeight="1" x14ac:dyDescent="0.25">
      <c r="A154" s="37">
        <v>3850</v>
      </c>
      <c r="B154" s="165" t="s">
        <v>508</v>
      </c>
      <c r="C154" s="67">
        <v>715</v>
      </c>
      <c r="D154" s="68">
        <v>3.6008179674499279</v>
      </c>
      <c r="E154" s="69">
        <v>0.7</v>
      </c>
      <c r="F154" s="69">
        <f t="shared" si="10"/>
        <v>0.30000000000000004</v>
      </c>
      <c r="G154" s="70">
        <v>0.46666666666666667</v>
      </c>
      <c r="H154" s="53">
        <v>30000</v>
      </c>
      <c r="I154" s="53">
        <v>30000</v>
      </c>
      <c r="J154" s="240">
        <f t="shared" si="11"/>
        <v>30000</v>
      </c>
      <c r="K154" s="144">
        <v>26695.000000000004</v>
      </c>
      <c r="L154" s="241">
        <f t="shared" si="12"/>
        <v>3304.9999999999964</v>
      </c>
      <c r="M154" s="84">
        <v>18900</v>
      </c>
      <c r="N154" s="242">
        <f t="shared" si="13"/>
        <v>3304.9999999999964</v>
      </c>
      <c r="O154" s="243">
        <f t="shared" si="14"/>
        <v>0</v>
      </c>
    </row>
    <row r="155" spans="1:15" x14ac:dyDescent="0.25">
      <c r="A155" s="37">
        <v>4956</v>
      </c>
      <c r="B155" s="164" t="s">
        <v>509</v>
      </c>
      <c r="C155" s="62">
        <v>942</v>
      </c>
      <c r="D155" s="63">
        <v>7.296555928778953</v>
      </c>
      <c r="E155" s="64">
        <v>0.5</v>
      </c>
      <c r="F155" s="64">
        <f t="shared" si="10"/>
        <v>0.5</v>
      </c>
      <c r="G155" s="65">
        <v>0.14985590778097982</v>
      </c>
      <c r="H155" s="52">
        <v>39000</v>
      </c>
      <c r="I155" s="52">
        <f>40*C155</f>
        <v>37680</v>
      </c>
      <c r="J155" s="236">
        <f t="shared" si="11"/>
        <v>39000</v>
      </c>
      <c r="K155" s="142">
        <v>38955</v>
      </c>
      <c r="L155" s="237">
        <f t="shared" si="12"/>
        <v>45</v>
      </c>
      <c r="M155" s="79">
        <v>34500</v>
      </c>
      <c r="N155" s="238">
        <f t="shared" si="13"/>
        <v>45</v>
      </c>
      <c r="O155" s="239">
        <f t="shared" si="14"/>
        <v>0</v>
      </c>
    </row>
    <row r="156" spans="1:15" ht="15" customHeight="1" x14ac:dyDescent="0.25">
      <c r="A156" s="37">
        <v>4963</v>
      </c>
      <c r="B156" s="165" t="s">
        <v>510</v>
      </c>
      <c r="C156" s="67">
        <v>556</v>
      </c>
      <c r="D156" s="68">
        <v>3.595028920223081</v>
      </c>
      <c r="E156" s="69">
        <v>0.6</v>
      </c>
      <c r="F156" s="69">
        <f t="shared" si="10"/>
        <v>0.4</v>
      </c>
      <c r="G156" s="70">
        <v>0.14748201438848921</v>
      </c>
      <c r="H156" s="53">
        <v>30000</v>
      </c>
      <c r="I156" s="53">
        <v>30000</v>
      </c>
      <c r="J156" s="240">
        <f t="shared" si="11"/>
        <v>30000</v>
      </c>
      <c r="K156" s="144">
        <v>0</v>
      </c>
      <c r="L156" s="241">
        <f t="shared" si="12"/>
        <v>30000</v>
      </c>
      <c r="M156" s="84">
        <v>29400</v>
      </c>
      <c r="N156" s="242">
        <f t="shared" si="13"/>
        <v>29400</v>
      </c>
      <c r="O156" s="243">
        <f t="shared" si="14"/>
        <v>600</v>
      </c>
    </row>
    <row r="157" spans="1:15" x14ac:dyDescent="0.25">
      <c r="A157" s="37">
        <v>1673</v>
      </c>
      <c r="B157" s="164" t="s">
        <v>511</v>
      </c>
      <c r="C157" s="62">
        <v>604</v>
      </c>
      <c r="D157" s="63">
        <v>5.0813522262013615</v>
      </c>
      <c r="E157" s="64">
        <v>0.7</v>
      </c>
      <c r="F157" s="64">
        <f t="shared" si="10"/>
        <v>0.30000000000000004</v>
      </c>
      <c r="G157" s="65">
        <v>0.50180505415162457</v>
      </c>
      <c r="H157" s="52">
        <v>30000</v>
      </c>
      <c r="I157" s="52">
        <v>30000</v>
      </c>
      <c r="J157" s="236">
        <f t="shared" si="11"/>
        <v>30000</v>
      </c>
      <c r="K157" s="142">
        <v>17388</v>
      </c>
      <c r="L157" s="237">
        <f t="shared" si="12"/>
        <v>12612</v>
      </c>
      <c r="M157" s="79">
        <v>3500</v>
      </c>
      <c r="N157" s="238">
        <f t="shared" si="13"/>
        <v>3500</v>
      </c>
      <c r="O157" s="239">
        <f t="shared" si="14"/>
        <v>9112</v>
      </c>
    </row>
    <row r="158" spans="1:15" ht="15" customHeight="1" x14ac:dyDescent="0.25">
      <c r="A158" s="37">
        <v>5100</v>
      </c>
      <c r="B158" s="165" t="s">
        <v>513</v>
      </c>
      <c r="C158" s="67">
        <v>2759</v>
      </c>
      <c r="D158" s="68">
        <v>11.703125286182294</v>
      </c>
      <c r="E158" s="69">
        <v>0.6</v>
      </c>
      <c r="F158" s="69">
        <f t="shared" si="10"/>
        <v>0.4</v>
      </c>
      <c r="G158" s="70">
        <v>0.26120996441281141</v>
      </c>
      <c r="H158" s="53">
        <v>60000</v>
      </c>
      <c r="I158" s="53">
        <v>60000</v>
      </c>
      <c r="J158" s="240">
        <f t="shared" si="11"/>
        <v>60000</v>
      </c>
      <c r="K158" s="144">
        <v>59254.400000000001</v>
      </c>
      <c r="L158" s="241">
        <f t="shared" si="12"/>
        <v>745.59999999999854</v>
      </c>
      <c r="M158" s="84">
        <v>189600</v>
      </c>
      <c r="N158" s="242">
        <f t="shared" si="13"/>
        <v>745.59999999999854</v>
      </c>
      <c r="O158" s="243">
        <f t="shared" si="14"/>
        <v>0</v>
      </c>
    </row>
    <row r="159" spans="1:15" x14ac:dyDescent="0.25">
      <c r="A159" s="37">
        <v>5124</v>
      </c>
      <c r="B159" s="164" t="s">
        <v>514</v>
      </c>
      <c r="C159" s="62">
        <v>294</v>
      </c>
      <c r="D159" s="63">
        <v>2.4573310725118507</v>
      </c>
      <c r="E159" s="64">
        <v>0.8</v>
      </c>
      <c r="F159" s="64">
        <f t="shared" si="10"/>
        <v>0.19999999999999996</v>
      </c>
      <c r="G159" s="65">
        <v>0.54635761589403975</v>
      </c>
      <c r="H159" s="52">
        <v>30000</v>
      </c>
      <c r="I159" s="52">
        <v>30000</v>
      </c>
      <c r="J159" s="236">
        <f t="shared" si="11"/>
        <v>30000</v>
      </c>
      <c r="K159" s="142">
        <v>13497.199999999997</v>
      </c>
      <c r="L159" s="237">
        <f t="shared" si="12"/>
        <v>16502.800000000003</v>
      </c>
      <c r="M159" s="79">
        <v>0</v>
      </c>
      <c r="N159" s="238">
        <f t="shared" si="13"/>
        <v>0</v>
      </c>
      <c r="O159" s="239">
        <f t="shared" si="14"/>
        <v>16502.800000000003</v>
      </c>
    </row>
    <row r="160" spans="1:15" ht="15" customHeight="1" x14ac:dyDescent="0.25">
      <c r="A160" s="37">
        <v>5130</v>
      </c>
      <c r="B160" s="165" t="s">
        <v>515</v>
      </c>
      <c r="C160" s="67">
        <v>566</v>
      </c>
      <c r="D160" s="68">
        <v>4.822972890817538</v>
      </c>
      <c r="E160" s="69">
        <v>0.7</v>
      </c>
      <c r="F160" s="69">
        <f t="shared" si="10"/>
        <v>0.30000000000000004</v>
      </c>
      <c r="G160" s="70">
        <v>0.34551495016611294</v>
      </c>
      <c r="H160" s="53">
        <v>30000</v>
      </c>
      <c r="I160" s="53">
        <v>30000</v>
      </c>
      <c r="J160" s="240">
        <f t="shared" si="11"/>
        <v>30000</v>
      </c>
      <c r="K160" s="144">
        <v>15470.700000000003</v>
      </c>
      <c r="L160" s="241">
        <f t="shared" si="12"/>
        <v>14529.299999999997</v>
      </c>
      <c r="M160" s="84">
        <v>38500</v>
      </c>
      <c r="N160" s="242">
        <f t="shared" si="13"/>
        <v>14529.299999999997</v>
      </c>
      <c r="O160" s="243">
        <f t="shared" si="14"/>
        <v>0</v>
      </c>
    </row>
    <row r="161" spans="1:15" x14ac:dyDescent="0.25">
      <c r="A161" s="37">
        <v>5258</v>
      </c>
      <c r="B161" s="164" t="s">
        <v>517</v>
      </c>
      <c r="C161" s="62">
        <v>254</v>
      </c>
      <c r="D161" s="63">
        <v>13.063894990930802</v>
      </c>
      <c r="E161" s="64">
        <v>0.8</v>
      </c>
      <c r="F161" s="64">
        <f t="shared" si="10"/>
        <v>0.19999999999999996</v>
      </c>
      <c r="G161" s="65">
        <v>0.54379562043795615</v>
      </c>
      <c r="H161" s="52">
        <v>30000</v>
      </c>
      <c r="I161" s="52">
        <v>30000</v>
      </c>
      <c r="J161" s="236">
        <f t="shared" si="11"/>
        <v>30000</v>
      </c>
      <c r="K161" s="142">
        <v>12605.599999999997</v>
      </c>
      <c r="L161" s="237">
        <f t="shared" si="12"/>
        <v>17394.400000000001</v>
      </c>
      <c r="M161" s="79">
        <v>20000</v>
      </c>
      <c r="N161" s="238">
        <f t="shared" si="13"/>
        <v>17394.400000000001</v>
      </c>
      <c r="O161" s="239">
        <f t="shared" si="14"/>
        <v>0</v>
      </c>
    </row>
    <row r="162" spans="1:15" ht="15" customHeight="1" x14ac:dyDescent="0.25">
      <c r="A162" s="37">
        <v>5264</v>
      </c>
      <c r="B162" s="165" t="s">
        <v>518</v>
      </c>
      <c r="C162" s="67">
        <v>2496</v>
      </c>
      <c r="D162" s="68">
        <v>14.92510533707021</v>
      </c>
      <c r="E162" s="69">
        <v>0.7</v>
      </c>
      <c r="F162" s="69">
        <f t="shared" si="10"/>
        <v>0.30000000000000004</v>
      </c>
      <c r="G162" s="70">
        <v>0.45141700404858298</v>
      </c>
      <c r="H162" s="53">
        <v>0</v>
      </c>
      <c r="I162" s="53">
        <v>60000</v>
      </c>
      <c r="J162" s="240">
        <f t="shared" si="11"/>
        <v>60000</v>
      </c>
      <c r="K162" s="144">
        <v>0</v>
      </c>
      <c r="L162" s="241">
        <f t="shared" si="12"/>
        <v>60000</v>
      </c>
      <c r="M162" s="84">
        <v>275800</v>
      </c>
      <c r="N162" s="242">
        <f t="shared" si="13"/>
        <v>60000</v>
      </c>
      <c r="O162" s="243">
        <f t="shared" si="14"/>
        <v>0</v>
      </c>
    </row>
    <row r="163" spans="1:15" x14ac:dyDescent="0.25">
      <c r="A163" s="37">
        <v>5306</v>
      </c>
      <c r="B163" s="164" t="s">
        <v>519</v>
      </c>
      <c r="C163" s="62">
        <v>642</v>
      </c>
      <c r="D163" s="63">
        <v>4.1093261068303288</v>
      </c>
      <c r="E163" s="64">
        <v>0.8</v>
      </c>
      <c r="F163" s="64">
        <f t="shared" si="10"/>
        <v>0.19999999999999996</v>
      </c>
      <c r="G163" s="65">
        <v>0.46991404011461319</v>
      </c>
      <c r="H163" s="52">
        <v>30000</v>
      </c>
      <c r="I163" s="52">
        <v>30000</v>
      </c>
      <c r="J163" s="236">
        <f t="shared" si="11"/>
        <v>30000</v>
      </c>
      <c r="K163" s="142">
        <v>3352.5000000000005</v>
      </c>
      <c r="L163" s="237">
        <f t="shared" si="12"/>
        <v>26647.5</v>
      </c>
      <c r="M163" s="79">
        <v>61600</v>
      </c>
      <c r="N163" s="238">
        <f t="shared" si="13"/>
        <v>26647.5</v>
      </c>
      <c r="O163" s="239">
        <f t="shared" si="14"/>
        <v>0</v>
      </c>
    </row>
    <row r="164" spans="1:15" ht="15" customHeight="1" x14ac:dyDescent="0.25">
      <c r="A164" s="37">
        <v>5362</v>
      </c>
      <c r="B164" s="165" t="s">
        <v>521</v>
      </c>
      <c r="C164" s="67">
        <v>367</v>
      </c>
      <c r="D164" s="68">
        <v>3.8347204835616386</v>
      </c>
      <c r="E164" s="69">
        <v>0.7</v>
      </c>
      <c r="F164" s="69">
        <f t="shared" si="10"/>
        <v>0.30000000000000004</v>
      </c>
      <c r="G164" s="70">
        <v>0.33695652173913043</v>
      </c>
      <c r="H164" s="53">
        <v>30000</v>
      </c>
      <c r="I164" s="53">
        <v>30000</v>
      </c>
      <c r="J164" s="240">
        <f t="shared" si="11"/>
        <v>30000</v>
      </c>
      <c r="K164" s="144">
        <v>5424.3000000000011</v>
      </c>
      <c r="L164" s="241">
        <f t="shared" si="12"/>
        <v>24575.699999999997</v>
      </c>
      <c r="M164" s="84">
        <v>980</v>
      </c>
      <c r="N164" s="242">
        <f t="shared" si="13"/>
        <v>980</v>
      </c>
      <c r="O164" s="243">
        <f t="shared" si="14"/>
        <v>23595.699999999997</v>
      </c>
    </row>
    <row r="165" spans="1:15" x14ac:dyDescent="0.25">
      <c r="A165" s="37">
        <v>5376</v>
      </c>
      <c r="B165" s="164" t="s">
        <v>522</v>
      </c>
      <c r="C165" s="62">
        <v>480</v>
      </c>
      <c r="D165" s="63">
        <v>4.3528727697947538</v>
      </c>
      <c r="E165" s="64">
        <v>0.8</v>
      </c>
      <c r="F165" s="64">
        <f t="shared" si="10"/>
        <v>0.19999999999999996</v>
      </c>
      <c r="G165" s="65">
        <v>0.60125260960334026</v>
      </c>
      <c r="H165" s="52">
        <v>30000</v>
      </c>
      <c r="I165" s="52">
        <v>30000</v>
      </c>
      <c r="J165" s="236">
        <f t="shared" si="11"/>
        <v>30000</v>
      </c>
      <c r="K165" s="142">
        <v>22834</v>
      </c>
      <c r="L165" s="237">
        <f t="shared" si="12"/>
        <v>7166</v>
      </c>
      <c r="M165" s="79">
        <v>0</v>
      </c>
      <c r="N165" s="238">
        <f t="shared" si="13"/>
        <v>0</v>
      </c>
      <c r="O165" s="239">
        <f t="shared" si="14"/>
        <v>7166</v>
      </c>
    </row>
    <row r="166" spans="1:15" ht="15" customHeight="1" x14ac:dyDescent="0.25">
      <c r="A166" s="37">
        <v>5397</v>
      </c>
      <c r="B166" s="165" t="s">
        <v>523</v>
      </c>
      <c r="C166" s="67">
        <v>308</v>
      </c>
      <c r="D166" s="68">
        <v>1.9373263039939239</v>
      </c>
      <c r="E166" s="69">
        <v>0.7</v>
      </c>
      <c r="F166" s="69">
        <f t="shared" si="10"/>
        <v>0.30000000000000004</v>
      </c>
      <c r="G166" s="70">
        <v>0.38432835820895522</v>
      </c>
      <c r="H166" s="53">
        <v>30000</v>
      </c>
      <c r="I166" s="53">
        <v>30000</v>
      </c>
      <c r="J166" s="240">
        <f t="shared" si="11"/>
        <v>30000</v>
      </c>
      <c r="K166" s="144">
        <v>26009</v>
      </c>
      <c r="L166" s="241">
        <f t="shared" si="12"/>
        <v>3991</v>
      </c>
      <c r="M166" s="84">
        <v>13300</v>
      </c>
      <c r="N166" s="242">
        <f t="shared" si="13"/>
        <v>3991</v>
      </c>
      <c r="O166" s="243">
        <f t="shared" si="14"/>
        <v>0</v>
      </c>
    </row>
    <row r="167" spans="1:15" x14ac:dyDescent="0.25">
      <c r="A167" s="37">
        <v>4522</v>
      </c>
      <c r="B167" s="164" t="s">
        <v>524</v>
      </c>
      <c r="C167" s="62">
        <v>202</v>
      </c>
      <c r="D167" s="63">
        <v>0.69440625759097552</v>
      </c>
      <c r="E167" s="64">
        <v>0.7</v>
      </c>
      <c r="F167" s="64">
        <f t="shared" si="10"/>
        <v>0.30000000000000004</v>
      </c>
      <c r="G167" s="65">
        <v>0.43902439024390244</v>
      </c>
      <c r="H167" s="52">
        <v>30000</v>
      </c>
      <c r="I167" s="52">
        <v>30000</v>
      </c>
      <c r="J167" s="236">
        <f t="shared" si="11"/>
        <v>30000</v>
      </c>
      <c r="K167" s="142">
        <v>18831.2</v>
      </c>
      <c r="L167" s="237">
        <f t="shared" si="12"/>
        <v>11168.8</v>
      </c>
      <c r="M167" s="79">
        <v>1190</v>
      </c>
      <c r="N167" s="238">
        <f t="shared" si="13"/>
        <v>1190</v>
      </c>
      <c r="O167" s="239">
        <f t="shared" si="14"/>
        <v>9978.7999999999993</v>
      </c>
    </row>
    <row r="168" spans="1:15" ht="15" customHeight="1" x14ac:dyDescent="0.25">
      <c r="A168" s="37">
        <v>5457</v>
      </c>
      <c r="B168" s="165" t="s">
        <v>525</v>
      </c>
      <c r="C168" s="67">
        <v>1057</v>
      </c>
      <c r="D168" s="68">
        <v>5.3743759800355102</v>
      </c>
      <c r="E168" s="69">
        <v>0.6</v>
      </c>
      <c r="F168" s="69">
        <f t="shared" si="10"/>
        <v>0.4</v>
      </c>
      <c r="G168" s="70">
        <v>0.35305528612997089</v>
      </c>
      <c r="H168" s="53">
        <v>43560</v>
      </c>
      <c r="I168" s="53">
        <f>40*C168</f>
        <v>42280</v>
      </c>
      <c r="J168" s="240">
        <f t="shared" si="11"/>
        <v>43560</v>
      </c>
      <c r="K168" s="144">
        <v>19694.600000000002</v>
      </c>
      <c r="L168" s="241">
        <f t="shared" si="12"/>
        <v>23865.399999999998</v>
      </c>
      <c r="M168" s="84">
        <v>54600</v>
      </c>
      <c r="N168" s="242">
        <f t="shared" si="13"/>
        <v>23865.399999999998</v>
      </c>
      <c r="O168" s="243">
        <f t="shared" si="14"/>
        <v>0</v>
      </c>
    </row>
    <row r="169" spans="1:15" x14ac:dyDescent="0.25">
      <c r="A169" s="37">
        <v>2485</v>
      </c>
      <c r="B169" s="164" t="s">
        <v>526</v>
      </c>
      <c r="C169" s="62">
        <v>523</v>
      </c>
      <c r="D169" s="63">
        <v>9.1891742032990802</v>
      </c>
      <c r="E169" s="64">
        <v>0.7</v>
      </c>
      <c r="F169" s="64">
        <f t="shared" si="10"/>
        <v>0.30000000000000004</v>
      </c>
      <c r="G169" s="65">
        <v>0.39763779527559057</v>
      </c>
      <c r="H169" s="52">
        <v>30000</v>
      </c>
      <c r="I169" s="52">
        <v>30000</v>
      </c>
      <c r="J169" s="236">
        <f t="shared" si="11"/>
        <v>30000</v>
      </c>
      <c r="K169" s="142">
        <v>8535.6</v>
      </c>
      <c r="L169" s="237">
        <f t="shared" si="12"/>
        <v>21464.400000000001</v>
      </c>
      <c r="M169" s="79">
        <v>0</v>
      </c>
      <c r="N169" s="238">
        <f t="shared" si="13"/>
        <v>0</v>
      </c>
      <c r="O169" s="239">
        <f t="shared" si="14"/>
        <v>21464.400000000001</v>
      </c>
    </row>
    <row r="170" spans="1:15" ht="15" customHeight="1" x14ac:dyDescent="0.25">
      <c r="A170" s="37">
        <v>5467</v>
      </c>
      <c r="B170" s="165" t="s">
        <v>528</v>
      </c>
      <c r="C170" s="67">
        <v>775</v>
      </c>
      <c r="D170" s="68">
        <v>9.6636545699615741</v>
      </c>
      <c r="E170" s="69">
        <v>0.7</v>
      </c>
      <c r="F170" s="69">
        <f t="shared" si="10"/>
        <v>0.30000000000000004</v>
      </c>
      <c r="G170" s="70">
        <v>0.38227146814404434</v>
      </c>
      <c r="H170" s="53">
        <v>31520</v>
      </c>
      <c r="I170" s="53">
        <f>40*C170</f>
        <v>31000</v>
      </c>
      <c r="J170" s="240">
        <f t="shared" si="11"/>
        <v>31520</v>
      </c>
      <c r="K170" s="144">
        <v>31300.000000000004</v>
      </c>
      <c r="L170" s="241">
        <f t="shared" si="12"/>
        <v>219.99999999999636</v>
      </c>
      <c r="M170" s="84">
        <v>0</v>
      </c>
      <c r="N170" s="242">
        <f t="shared" si="13"/>
        <v>0</v>
      </c>
      <c r="O170" s="243">
        <f t="shared" si="14"/>
        <v>219.99999999999636</v>
      </c>
    </row>
    <row r="171" spans="1:15" x14ac:dyDescent="0.25">
      <c r="A171" s="37">
        <v>5586</v>
      </c>
      <c r="B171" s="164" t="s">
        <v>530</v>
      </c>
      <c r="C171" s="62">
        <v>784</v>
      </c>
      <c r="D171" s="63">
        <v>7.1720653069421889</v>
      </c>
      <c r="E171" s="64">
        <v>0.6</v>
      </c>
      <c r="F171" s="64">
        <f t="shared" si="10"/>
        <v>0.4</v>
      </c>
      <c r="G171" s="65">
        <v>0.24516129032258063</v>
      </c>
      <c r="H171" s="52">
        <v>31120</v>
      </c>
      <c r="I171" s="52">
        <f>40*C171</f>
        <v>31360</v>
      </c>
      <c r="J171" s="236">
        <f t="shared" si="11"/>
        <v>31360</v>
      </c>
      <c r="K171" s="142">
        <v>22678.800000000003</v>
      </c>
      <c r="L171" s="237">
        <f t="shared" si="12"/>
        <v>8681.1999999999971</v>
      </c>
      <c r="M171" s="79">
        <v>36600</v>
      </c>
      <c r="N171" s="238">
        <f t="shared" si="13"/>
        <v>8681.1999999999971</v>
      </c>
      <c r="O171" s="239">
        <f t="shared" si="14"/>
        <v>0</v>
      </c>
    </row>
    <row r="172" spans="1:15" ht="15" customHeight="1" x14ac:dyDescent="0.25">
      <c r="A172" s="37">
        <v>5593</v>
      </c>
      <c r="B172" s="165" t="s">
        <v>531</v>
      </c>
      <c r="C172" s="67">
        <v>1124</v>
      </c>
      <c r="D172" s="68">
        <v>6.0167117863398625</v>
      </c>
      <c r="E172" s="69">
        <v>0.7</v>
      </c>
      <c r="F172" s="69">
        <f t="shared" si="10"/>
        <v>0.30000000000000004</v>
      </c>
      <c r="G172" s="70">
        <v>0.43807763401109057</v>
      </c>
      <c r="H172" s="53">
        <v>45160</v>
      </c>
      <c r="I172" s="53">
        <f>40*C172</f>
        <v>44960</v>
      </c>
      <c r="J172" s="240">
        <f t="shared" si="11"/>
        <v>45160</v>
      </c>
      <c r="K172" s="144">
        <v>45150</v>
      </c>
      <c r="L172" s="241">
        <f t="shared" si="12"/>
        <v>10</v>
      </c>
      <c r="M172" s="84">
        <v>4900</v>
      </c>
      <c r="N172" s="242">
        <f t="shared" si="13"/>
        <v>10</v>
      </c>
      <c r="O172" s="243">
        <f t="shared" si="14"/>
        <v>0</v>
      </c>
    </row>
    <row r="173" spans="1:15" x14ac:dyDescent="0.25">
      <c r="A173" s="37">
        <v>5614</v>
      </c>
      <c r="B173" s="164" t="s">
        <v>532</v>
      </c>
      <c r="C173" s="62">
        <v>240</v>
      </c>
      <c r="D173" s="63">
        <v>8.8064345681911576</v>
      </c>
      <c r="E173" s="64">
        <v>0.5</v>
      </c>
      <c r="F173" s="64">
        <f t="shared" si="10"/>
        <v>0.5</v>
      </c>
      <c r="G173" s="65">
        <v>0.20588235294117646</v>
      </c>
      <c r="H173" s="52">
        <v>30000</v>
      </c>
      <c r="I173" s="52">
        <v>30000</v>
      </c>
      <c r="J173" s="236">
        <f t="shared" si="11"/>
        <v>30000</v>
      </c>
      <c r="K173" s="142">
        <v>14000</v>
      </c>
      <c r="L173" s="237">
        <f t="shared" si="12"/>
        <v>16000</v>
      </c>
      <c r="M173" s="79">
        <v>5500</v>
      </c>
      <c r="N173" s="238">
        <f t="shared" si="13"/>
        <v>5500</v>
      </c>
      <c r="O173" s="239">
        <f t="shared" si="14"/>
        <v>10500</v>
      </c>
    </row>
    <row r="174" spans="1:15" ht="15" customHeight="1" x14ac:dyDescent="0.25">
      <c r="A174" s="37">
        <v>5628</v>
      </c>
      <c r="B174" s="165" t="s">
        <v>533</v>
      </c>
      <c r="C174" s="67">
        <v>928</v>
      </c>
      <c r="D174" s="68">
        <v>8.0091831637082702</v>
      </c>
      <c r="E174" s="69">
        <v>0.5</v>
      </c>
      <c r="F174" s="69">
        <f t="shared" si="10"/>
        <v>0.5</v>
      </c>
      <c r="G174" s="70">
        <v>0.14655172413793102</v>
      </c>
      <c r="H174" s="53">
        <v>38160</v>
      </c>
      <c r="I174" s="53">
        <f>40*C174</f>
        <v>37120</v>
      </c>
      <c r="J174" s="240">
        <f t="shared" si="11"/>
        <v>38160</v>
      </c>
      <c r="K174" s="144">
        <v>16000</v>
      </c>
      <c r="L174" s="241">
        <f t="shared" si="12"/>
        <v>22160</v>
      </c>
      <c r="M174" s="84">
        <v>55000</v>
      </c>
      <c r="N174" s="242">
        <f t="shared" si="13"/>
        <v>22160</v>
      </c>
      <c r="O174" s="243">
        <f t="shared" si="14"/>
        <v>0</v>
      </c>
    </row>
    <row r="175" spans="1:15" x14ac:dyDescent="0.25">
      <c r="A175" s="37">
        <v>5663</v>
      </c>
      <c r="B175" s="164" t="s">
        <v>534</v>
      </c>
      <c r="C175" s="62">
        <v>4821</v>
      </c>
      <c r="D175" s="63">
        <v>11.888996366440837</v>
      </c>
      <c r="E175" s="64">
        <v>0.6</v>
      </c>
      <c r="F175" s="64">
        <f t="shared" si="10"/>
        <v>0.4</v>
      </c>
      <c r="G175" s="65">
        <v>0.44099510950457155</v>
      </c>
      <c r="H175" s="52">
        <v>60000</v>
      </c>
      <c r="I175" s="52">
        <v>60000</v>
      </c>
      <c r="J175" s="236">
        <f t="shared" si="11"/>
        <v>60000</v>
      </c>
      <c r="K175" s="142">
        <v>0</v>
      </c>
      <c r="L175" s="237">
        <f t="shared" si="12"/>
        <v>60000</v>
      </c>
      <c r="M175" s="79">
        <v>35400</v>
      </c>
      <c r="N175" s="238">
        <f t="shared" si="13"/>
        <v>35400</v>
      </c>
      <c r="O175" s="239">
        <f t="shared" si="14"/>
        <v>24600</v>
      </c>
    </row>
    <row r="176" spans="1:15" ht="15" customHeight="1" x14ac:dyDescent="0.25">
      <c r="A176" s="37">
        <v>5670</v>
      </c>
      <c r="B176" s="165" t="s">
        <v>535</v>
      </c>
      <c r="C176" s="67">
        <v>391</v>
      </c>
      <c r="D176" s="68">
        <v>1.2929124619071573</v>
      </c>
      <c r="E176" s="69">
        <v>0.7</v>
      </c>
      <c r="F176" s="69">
        <f t="shared" si="10"/>
        <v>0.30000000000000004</v>
      </c>
      <c r="G176" s="70">
        <v>0.55040871934604907</v>
      </c>
      <c r="H176" s="53">
        <v>30000</v>
      </c>
      <c r="I176" s="53">
        <v>30000</v>
      </c>
      <c r="J176" s="240">
        <f t="shared" si="11"/>
        <v>30000</v>
      </c>
      <c r="K176" s="144">
        <v>23548.500000000004</v>
      </c>
      <c r="L176" s="241">
        <f t="shared" si="12"/>
        <v>6451.4999999999964</v>
      </c>
      <c r="M176" s="84">
        <v>0</v>
      </c>
      <c r="N176" s="242">
        <f t="shared" si="13"/>
        <v>0</v>
      </c>
      <c r="O176" s="243">
        <f t="shared" si="14"/>
        <v>6451.4999999999964</v>
      </c>
    </row>
    <row r="177" spans="1:15" x14ac:dyDescent="0.25">
      <c r="A177" s="37">
        <v>5733</v>
      </c>
      <c r="B177" s="164" t="s">
        <v>537</v>
      </c>
      <c r="C177" s="62">
        <v>486</v>
      </c>
      <c r="D177" s="63">
        <v>1.5994102612360384</v>
      </c>
      <c r="E177" s="64">
        <v>0.7</v>
      </c>
      <c r="F177" s="64">
        <f t="shared" si="10"/>
        <v>0.30000000000000004</v>
      </c>
      <c r="G177" s="65">
        <v>0.35546875</v>
      </c>
      <c r="H177" s="52">
        <v>30000</v>
      </c>
      <c r="I177" s="52">
        <v>30000</v>
      </c>
      <c r="J177" s="236">
        <f t="shared" si="11"/>
        <v>30000</v>
      </c>
      <c r="K177" s="142">
        <v>28987.9</v>
      </c>
      <c r="L177" s="237">
        <f t="shared" si="12"/>
        <v>1012.0999999999985</v>
      </c>
      <c r="M177" s="79">
        <v>2100</v>
      </c>
      <c r="N177" s="238">
        <f t="shared" si="13"/>
        <v>1012.0999999999985</v>
      </c>
      <c r="O177" s="239">
        <f t="shared" si="14"/>
        <v>0</v>
      </c>
    </row>
    <row r="178" spans="1:15" ht="15" customHeight="1" x14ac:dyDescent="0.25">
      <c r="A178" s="37">
        <v>5740</v>
      </c>
      <c r="B178" s="165" t="s">
        <v>538</v>
      </c>
      <c r="C178" s="67">
        <v>249</v>
      </c>
      <c r="D178" s="68">
        <v>2.56269862432403</v>
      </c>
      <c r="E178" s="69">
        <v>0.8</v>
      </c>
      <c r="F178" s="69">
        <f t="shared" si="10"/>
        <v>0.19999999999999996</v>
      </c>
      <c r="G178" s="70">
        <v>0.56387665198237891</v>
      </c>
      <c r="H178" s="53">
        <v>30000</v>
      </c>
      <c r="I178" s="53">
        <v>30000</v>
      </c>
      <c r="J178" s="240">
        <f t="shared" si="11"/>
        <v>30000</v>
      </c>
      <c r="K178" s="144">
        <v>0</v>
      </c>
      <c r="L178" s="241">
        <f t="shared" si="12"/>
        <v>30000</v>
      </c>
      <c r="M178" s="84">
        <v>0</v>
      </c>
      <c r="N178" s="242">
        <f t="shared" si="13"/>
        <v>0</v>
      </c>
      <c r="O178" s="243">
        <f t="shared" si="14"/>
        <v>30000</v>
      </c>
    </row>
    <row r="179" spans="1:15" x14ac:dyDescent="0.25">
      <c r="A179" s="37">
        <v>126</v>
      </c>
      <c r="B179" s="164" t="s">
        <v>541</v>
      </c>
      <c r="C179" s="62">
        <v>966</v>
      </c>
      <c r="D179" s="63">
        <v>9.7076353472336052</v>
      </c>
      <c r="E179" s="64">
        <v>0.6</v>
      </c>
      <c r="F179" s="64">
        <f t="shared" si="10"/>
        <v>0.4</v>
      </c>
      <c r="G179" s="65">
        <v>0.17986798679867988</v>
      </c>
      <c r="H179" s="52">
        <v>39400</v>
      </c>
      <c r="I179" s="52">
        <f>40*C179</f>
        <v>38640</v>
      </c>
      <c r="J179" s="236">
        <f t="shared" si="11"/>
        <v>39400</v>
      </c>
      <c r="K179" s="142">
        <v>39372.400000000001</v>
      </c>
      <c r="L179" s="237">
        <f t="shared" si="12"/>
        <v>27.599999999998545</v>
      </c>
      <c r="M179" s="79">
        <v>24000</v>
      </c>
      <c r="N179" s="238">
        <f t="shared" si="13"/>
        <v>27.599999999998545</v>
      </c>
      <c r="O179" s="239">
        <f t="shared" si="14"/>
        <v>0</v>
      </c>
    </row>
    <row r="180" spans="1:15" ht="15" customHeight="1" x14ac:dyDescent="0.25">
      <c r="A180" s="37">
        <v>4375</v>
      </c>
      <c r="B180" s="165" t="s">
        <v>542</v>
      </c>
      <c r="C180" s="67">
        <v>636</v>
      </c>
      <c r="D180" s="68">
        <v>2.8974282399152713</v>
      </c>
      <c r="E180" s="69">
        <v>0.8</v>
      </c>
      <c r="F180" s="69">
        <f t="shared" si="10"/>
        <v>0.19999999999999996</v>
      </c>
      <c r="G180" s="70">
        <v>0.52131147540983602</v>
      </c>
      <c r="H180" s="53">
        <v>30000</v>
      </c>
      <c r="I180" s="53">
        <v>30000</v>
      </c>
      <c r="J180" s="240">
        <f t="shared" si="11"/>
        <v>30000</v>
      </c>
      <c r="K180" s="144">
        <v>28598.6</v>
      </c>
      <c r="L180" s="241">
        <f t="shared" si="12"/>
        <v>1401.4000000000015</v>
      </c>
      <c r="M180" s="84">
        <v>2080</v>
      </c>
      <c r="N180" s="242">
        <f t="shared" si="13"/>
        <v>1401.4000000000015</v>
      </c>
      <c r="O180" s="243">
        <f t="shared" si="14"/>
        <v>0</v>
      </c>
    </row>
    <row r="181" spans="1:15" x14ac:dyDescent="0.25">
      <c r="A181" s="37">
        <v>238</v>
      </c>
      <c r="B181" s="164" t="s">
        <v>545</v>
      </c>
      <c r="C181" s="62">
        <v>1077</v>
      </c>
      <c r="D181" s="63">
        <v>7.3235415311879484</v>
      </c>
      <c r="E181" s="64">
        <v>0.8</v>
      </c>
      <c r="F181" s="64">
        <f t="shared" si="10"/>
        <v>0.19999999999999996</v>
      </c>
      <c r="G181" s="65">
        <v>0.49679487179487181</v>
      </c>
      <c r="H181" s="52">
        <v>43320</v>
      </c>
      <c r="I181" s="52">
        <f>40*C181</f>
        <v>43080</v>
      </c>
      <c r="J181" s="236">
        <f t="shared" si="11"/>
        <v>43320</v>
      </c>
      <c r="K181" s="142">
        <v>0</v>
      </c>
      <c r="L181" s="237">
        <f t="shared" si="12"/>
        <v>43320</v>
      </c>
      <c r="M181" s="79">
        <v>800</v>
      </c>
      <c r="N181" s="238">
        <f t="shared" si="13"/>
        <v>800</v>
      </c>
      <c r="O181" s="239">
        <f t="shared" si="14"/>
        <v>42520</v>
      </c>
    </row>
    <row r="182" spans="1:15" ht="15" customHeight="1" x14ac:dyDescent="0.25">
      <c r="A182" s="37">
        <v>5866</v>
      </c>
      <c r="B182" s="165" t="s">
        <v>546</v>
      </c>
      <c r="C182" s="67">
        <v>980</v>
      </c>
      <c r="D182" s="68">
        <v>8.293277416942777</v>
      </c>
      <c r="E182" s="69">
        <v>0.5</v>
      </c>
      <c r="F182" s="69">
        <f t="shared" si="10"/>
        <v>0.5</v>
      </c>
      <c r="G182" s="70">
        <v>0.1619718309859155</v>
      </c>
      <c r="H182" s="53">
        <v>39920</v>
      </c>
      <c r="I182" s="53">
        <f>40*C182</f>
        <v>39200</v>
      </c>
      <c r="J182" s="240">
        <f t="shared" si="11"/>
        <v>39920</v>
      </c>
      <c r="K182" s="144">
        <v>29765</v>
      </c>
      <c r="L182" s="241">
        <f t="shared" si="12"/>
        <v>10155</v>
      </c>
      <c r="M182" s="84">
        <v>23500</v>
      </c>
      <c r="N182" s="242">
        <f t="shared" si="13"/>
        <v>10155</v>
      </c>
      <c r="O182" s="243">
        <f t="shared" si="14"/>
        <v>0</v>
      </c>
    </row>
    <row r="183" spans="1:15" x14ac:dyDescent="0.25">
      <c r="A183" s="37">
        <v>5985</v>
      </c>
      <c r="B183" s="164" t="s">
        <v>547</v>
      </c>
      <c r="C183" s="62">
        <v>1177</v>
      </c>
      <c r="D183" s="63">
        <v>6.2487061442064888</v>
      </c>
      <c r="E183" s="64">
        <v>0.7</v>
      </c>
      <c r="F183" s="64">
        <f t="shared" si="10"/>
        <v>0.30000000000000004</v>
      </c>
      <c r="G183" s="65">
        <v>0.38135593220338981</v>
      </c>
      <c r="H183" s="52">
        <v>46480</v>
      </c>
      <c r="I183" s="52">
        <f>40*C183</f>
        <v>47080</v>
      </c>
      <c r="J183" s="236">
        <f t="shared" si="11"/>
        <v>47080</v>
      </c>
      <c r="K183" s="142">
        <v>46479.5</v>
      </c>
      <c r="L183" s="237">
        <f t="shared" si="12"/>
        <v>600.5</v>
      </c>
      <c r="M183" s="79">
        <v>30100</v>
      </c>
      <c r="N183" s="238">
        <f t="shared" si="13"/>
        <v>600.5</v>
      </c>
      <c r="O183" s="239">
        <f t="shared" si="14"/>
        <v>0</v>
      </c>
    </row>
    <row r="184" spans="1:15" ht="15" customHeight="1" x14ac:dyDescent="0.25">
      <c r="A184" s="37">
        <v>5992</v>
      </c>
      <c r="B184" s="165" t="s">
        <v>548</v>
      </c>
      <c r="C184" s="67">
        <v>409</v>
      </c>
      <c r="D184" s="68">
        <v>1.168060768756179</v>
      </c>
      <c r="E184" s="69">
        <v>0.8</v>
      </c>
      <c r="F184" s="69">
        <f t="shared" si="10"/>
        <v>0.19999999999999996</v>
      </c>
      <c r="G184" s="70">
        <v>0.44029850746268656</v>
      </c>
      <c r="H184" s="53">
        <v>30000</v>
      </c>
      <c r="I184" s="53">
        <v>30000</v>
      </c>
      <c r="J184" s="240">
        <f t="shared" si="11"/>
        <v>30000</v>
      </c>
      <c r="K184" s="144">
        <v>0</v>
      </c>
      <c r="L184" s="241">
        <f t="shared" si="12"/>
        <v>30000</v>
      </c>
      <c r="M184" s="84">
        <v>560</v>
      </c>
      <c r="N184" s="242">
        <f t="shared" si="13"/>
        <v>560</v>
      </c>
      <c r="O184" s="243">
        <f t="shared" si="14"/>
        <v>29440</v>
      </c>
    </row>
    <row r="185" spans="1:15" x14ac:dyDescent="0.25">
      <c r="A185" s="37">
        <v>6069</v>
      </c>
      <c r="B185" s="164" t="s">
        <v>550</v>
      </c>
      <c r="C185" s="62">
        <v>72</v>
      </c>
      <c r="D185" s="63">
        <v>2.813511182513162</v>
      </c>
      <c r="E185" s="64">
        <v>0.7</v>
      </c>
      <c r="F185" s="64">
        <f t="shared" si="10"/>
        <v>0.30000000000000004</v>
      </c>
      <c r="G185" s="65">
        <v>0</v>
      </c>
      <c r="H185" s="52">
        <v>30000</v>
      </c>
      <c r="I185" s="52">
        <v>30000</v>
      </c>
      <c r="J185" s="236">
        <f t="shared" si="11"/>
        <v>30000</v>
      </c>
      <c r="K185" s="142">
        <v>26150.25</v>
      </c>
      <c r="L185" s="237">
        <f t="shared" si="12"/>
        <v>3849.75</v>
      </c>
      <c r="M185" s="79">
        <v>350</v>
      </c>
      <c r="N185" s="238">
        <f t="shared" si="13"/>
        <v>350</v>
      </c>
      <c r="O185" s="239">
        <f t="shared" si="14"/>
        <v>3499.75</v>
      </c>
    </row>
    <row r="186" spans="1:15" ht="15" customHeight="1" x14ac:dyDescent="0.25">
      <c r="A186" s="37">
        <v>6083</v>
      </c>
      <c r="B186" s="165" t="s">
        <v>551</v>
      </c>
      <c r="C186" s="67">
        <v>1130</v>
      </c>
      <c r="D186" s="68">
        <v>13.051724399602774</v>
      </c>
      <c r="E186" s="69">
        <v>0.5</v>
      </c>
      <c r="F186" s="69">
        <f t="shared" si="10"/>
        <v>0.5</v>
      </c>
      <c r="G186" s="70">
        <v>8.7352138307552327E-2</v>
      </c>
      <c r="H186" s="53">
        <v>44320</v>
      </c>
      <c r="I186" s="53">
        <f>40*C186</f>
        <v>45200</v>
      </c>
      <c r="J186" s="240">
        <f t="shared" si="11"/>
        <v>45200</v>
      </c>
      <c r="K186" s="144">
        <v>0</v>
      </c>
      <c r="L186" s="241">
        <f t="shared" si="12"/>
        <v>45200</v>
      </c>
      <c r="M186" s="84">
        <v>48000</v>
      </c>
      <c r="N186" s="242">
        <f t="shared" si="13"/>
        <v>45200</v>
      </c>
      <c r="O186" s="243">
        <f t="shared" si="14"/>
        <v>0</v>
      </c>
    </row>
    <row r="187" spans="1:15" x14ac:dyDescent="0.25">
      <c r="A187" s="37">
        <v>6118</v>
      </c>
      <c r="B187" s="164" t="s">
        <v>552</v>
      </c>
      <c r="C187" s="62">
        <v>853</v>
      </c>
      <c r="D187" s="63">
        <v>10.18503844717686</v>
      </c>
      <c r="E187" s="64">
        <v>0.6</v>
      </c>
      <c r="F187" s="64">
        <f t="shared" si="10"/>
        <v>0.4</v>
      </c>
      <c r="G187" s="65">
        <v>0.35447761194029853</v>
      </c>
      <c r="H187" s="52">
        <v>34600</v>
      </c>
      <c r="I187" s="52">
        <f>40*C187</f>
        <v>34120</v>
      </c>
      <c r="J187" s="236">
        <f t="shared" si="11"/>
        <v>34600</v>
      </c>
      <c r="K187" s="142">
        <v>0</v>
      </c>
      <c r="L187" s="237">
        <f t="shared" si="12"/>
        <v>34600</v>
      </c>
      <c r="M187" s="79">
        <v>33000</v>
      </c>
      <c r="N187" s="238">
        <f t="shared" si="13"/>
        <v>33000</v>
      </c>
      <c r="O187" s="239">
        <f t="shared" si="14"/>
        <v>1600</v>
      </c>
    </row>
    <row r="188" spans="1:15" ht="15" customHeight="1" x14ac:dyDescent="0.25">
      <c r="A188" s="37">
        <v>6195</v>
      </c>
      <c r="B188" s="165" t="s">
        <v>553</v>
      </c>
      <c r="C188" s="67">
        <v>2142</v>
      </c>
      <c r="D188" s="68">
        <v>13.490873642215762</v>
      </c>
      <c r="E188" s="69">
        <v>0.7</v>
      </c>
      <c r="F188" s="69">
        <f t="shared" si="10"/>
        <v>0.30000000000000004</v>
      </c>
      <c r="G188" s="70">
        <v>0.39479795633999071</v>
      </c>
      <c r="H188" s="53">
        <v>60000</v>
      </c>
      <c r="I188" s="53">
        <v>60000</v>
      </c>
      <c r="J188" s="240">
        <f t="shared" si="11"/>
        <v>60000</v>
      </c>
      <c r="K188" s="144">
        <v>59534.400000000001</v>
      </c>
      <c r="L188" s="241">
        <f t="shared" si="12"/>
        <v>465.59999999999854</v>
      </c>
      <c r="M188" s="84">
        <v>6300</v>
      </c>
      <c r="N188" s="242">
        <f t="shared" si="13"/>
        <v>465.59999999999854</v>
      </c>
      <c r="O188" s="243">
        <f t="shared" si="14"/>
        <v>0</v>
      </c>
    </row>
    <row r="189" spans="1:15" x14ac:dyDescent="0.25">
      <c r="A189" s="37">
        <v>6216</v>
      </c>
      <c r="B189" s="164" t="s">
        <v>554</v>
      </c>
      <c r="C189" s="62">
        <v>2062</v>
      </c>
      <c r="D189" s="63">
        <v>11.672006258577305</v>
      </c>
      <c r="E189" s="64">
        <v>0.7</v>
      </c>
      <c r="F189" s="64">
        <f t="shared" si="10"/>
        <v>0.30000000000000004</v>
      </c>
      <c r="G189" s="65">
        <v>0.34190231362467866</v>
      </c>
      <c r="H189" s="52">
        <v>60000</v>
      </c>
      <c r="I189" s="52">
        <v>60000</v>
      </c>
      <c r="J189" s="236">
        <f t="shared" si="11"/>
        <v>60000</v>
      </c>
      <c r="K189" s="142">
        <v>42600.3</v>
      </c>
      <c r="L189" s="237">
        <f t="shared" si="12"/>
        <v>17399.699999999997</v>
      </c>
      <c r="M189" s="79">
        <v>8400</v>
      </c>
      <c r="N189" s="238">
        <f t="shared" si="13"/>
        <v>8400</v>
      </c>
      <c r="O189" s="239">
        <f t="shared" si="14"/>
        <v>8999.6999999999971</v>
      </c>
    </row>
    <row r="190" spans="1:15" ht="15" customHeight="1" x14ac:dyDescent="0.25">
      <c r="A190" s="37">
        <v>6230</v>
      </c>
      <c r="B190" s="165" t="s">
        <v>555</v>
      </c>
      <c r="C190" s="67">
        <v>465</v>
      </c>
      <c r="D190" s="68">
        <v>1.1043294272648139</v>
      </c>
      <c r="E190" s="69">
        <v>0.8</v>
      </c>
      <c r="F190" s="69">
        <f t="shared" si="10"/>
        <v>0.19999999999999996</v>
      </c>
      <c r="G190" s="70">
        <v>0.5022321428571429</v>
      </c>
      <c r="H190" s="53">
        <v>30000</v>
      </c>
      <c r="I190" s="53">
        <v>30000</v>
      </c>
      <c r="J190" s="240">
        <f t="shared" si="11"/>
        <v>30000</v>
      </c>
      <c r="K190" s="144">
        <v>0</v>
      </c>
      <c r="L190" s="241">
        <f t="shared" si="12"/>
        <v>30000</v>
      </c>
      <c r="M190" s="84">
        <v>20000</v>
      </c>
      <c r="N190" s="242">
        <f t="shared" si="13"/>
        <v>20000</v>
      </c>
      <c r="O190" s="243">
        <f t="shared" si="14"/>
        <v>10000</v>
      </c>
    </row>
    <row r="191" spans="1:15" x14ac:dyDescent="0.25">
      <c r="A191" s="37">
        <v>6237</v>
      </c>
      <c r="B191" s="164" t="s">
        <v>556</v>
      </c>
      <c r="C191" s="62">
        <v>1404</v>
      </c>
      <c r="D191" s="63">
        <v>7.9982225488504897</v>
      </c>
      <c r="E191" s="64">
        <v>0.8</v>
      </c>
      <c r="F191" s="64">
        <f t="shared" si="10"/>
        <v>0.19999999999999996</v>
      </c>
      <c r="G191" s="65">
        <v>0.56774668630338732</v>
      </c>
      <c r="H191" s="52">
        <v>56320</v>
      </c>
      <c r="I191" s="52">
        <f>40*C191</f>
        <v>56160</v>
      </c>
      <c r="J191" s="236">
        <f t="shared" si="11"/>
        <v>56320</v>
      </c>
      <c r="K191" s="142">
        <v>56102.799999999996</v>
      </c>
      <c r="L191" s="237">
        <f t="shared" si="12"/>
        <v>217.20000000000437</v>
      </c>
      <c r="M191" s="79">
        <v>8000</v>
      </c>
      <c r="N191" s="238">
        <f t="shared" si="13"/>
        <v>217.20000000000437</v>
      </c>
      <c r="O191" s="239">
        <f t="shared" si="14"/>
        <v>0</v>
      </c>
    </row>
    <row r="192" spans="1:15" ht="15" customHeight="1" x14ac:dyDescent="0.25">
      <c r="A192" s="37">
        <v>6251</v>
      </c>
      <c r="B192" s="165" t="s">
        <v>557</v>
      </c>
      <c r="C192" s="67">
        <v>292</v>
      </c>
      <c r="D192" s="68">
        <v>3.0841735562139663</v>
      </c>
      <c r="E192" s="69">
        <v>0.7</v>
      </c>
      <c r="F192" s="69">
        <f t="shared" si="10"/>
        <v>0.30000000000000004</v>
      </c>
      <c r="G192" s="70">
        <v>0.46099290780141844</v>
      </c>
      <c r="H192" s="53">
        <v>30000</v>
      </c>
      <c r="I192" s="53">
        <v>30000</v>
      </c>
      <c r="J192" s="240">
        <f t="shared" si="11"/>
        <v>30000</v>
      </c>
      <c r="K192" s="144">
        <v>10620</v>
      </c>
      <c r="L192" s="241">
        <f t="shared" si="12"/>
        <v>19380</v>
      </c>
      <c r="M192" s="84">
        <v>4900</v>
      </c>
      <c r="N192" s="242">
        <f t="shared" si="13"/>
        <v>4900</v>
      </c>
      <c r="O192" s="243">
        <f t="shared" si="14"/>
        <v>14480</v>
      </c>
    </row>
    <row r="193" spans="1:17" x14ac:dyDescent="0.25">
      <c r="A193" s="37">
        <v>6293</v>
      </c>
      <c r="B193" s="164" t="s">
        <v>558</v>
      </c>
      <c r="C193" s="62">
        <v>659</v>
      </c>
      <c r="D193" s="63">
        <v>1.350254889336574</v>
      </c>
      <c r="E193" s="64">
        <v>0.8</v>
      </c>
      <c r="F193" s="64">
        <f t="shared" si="10"/>
        <v>0.19999999999999996</v>
      </c>
      <c r="G193" s="65">
        <v>0.55029585798816572</v>
      </c>
      <c r="H193" s="52">
        <v>30000</v>
      </c>
      <c r="I193" s="52">
        <v>30000</v>
      </c>
      <c r="J193" s="236">
        <f t="shared" si="11"/>
        <v>30000</v>
      </c>
      <c r="K193" s="142">
        <v>29030</v>
      </c>
      <c r="L193" s="237">
        <f t="shared" si="12"/>
        <v>970</v>
      </c>
      <c r="M193" s="79">
        <v>4800</v>
      </c>
      <c r="N193" s="238">
        <f t="shared" si="13"/>
        <v>970</v>
      </c>
      <c r="O193" s="239">
        <f t="shared" si="14"/>
        <v>0</v>
      </c>
    </row>
    <row r="194" spans="1:17" ht="15" customHeight="1" x14ac:dyDescent="0.25">
      <c r="A194" s="37">
        <v>6335</v>
      </c>
      <c r="B194" s="165" t="s">
        <v>560</v>
      </c>
      <c r="C194" s="67">
        <v>1180</v>
      </c>
      <c r="D194" s="68">
        <v>4.1134472908617745</v>
      </c>
      <c r="E194" s="69">
        <v>0.7</v>
      </c>
      <c r="F194" s="69">
        <f t="shared" si="10"/>
        <v>0.30000000000000004</v>
      </c>
      <c r="G194" s="70">
        <v>0.46355140186915889</v>
      </c>
      <c r="H194" s="53">
        <v>46640</v>
      </c>
      <c r="I194" s="53">
        <f>40*C194</f>
        <v>47200</v>
      </c>
      <c r="J194" s="240">
        <f t="shared" si="11"/>
        <v>47200</v>
      </c>
      <c r="K194" s="144">
        <v>0</v>
      </c>
      <c r="L194" s="241">
        <f t="shared" si="12"/>
        <v>47200</v>
      </c>
      <c r="M194" s="84">
        <v>7000</v>
      </c>
      <c r="N194" s="242">
        <f t="shared" si="13"/>
        <v>7000</v>
      </c>
      <c r="O194" s="243">
        <f t="shared" si="14"/>
        <v>40200</v>
      </c>
    </row>
    <row r="195" spans="1:17" x14ac:dyDescent="0.25">
      <c r="A195" s="37">
        <v>6384</v>
      </c>
      <c r="B195" s="164" t="s">
        <v>562</v>
      </c>
      <c r="C195" s="62">
        <v>831</v>
      </c>
      <c r="D195" s="63">
        <v>5.5095869733882159</v>
      </c>
      <c r="E195" s="64">
        <v>0.7</v>
      </c>
      <c r="F195" s="64">
        <f t="shared" si="10"/>
        <v>0.30000000000000004</v>
      </c>
      <c r="G195" s="65">
        <v>0.31751824817518248</v>
      </c>
      <c r="H195" s="52">
        <v>34360</v>
      </c>
      <c r="I195" s="52">
        <f>40*C195</f>
        <v>33240</v>
      </c>
      <c r="J195" s="236">
        <f t="shared" si="11"/>
        <v>34360</v>
      </c>
      <c r="K195" s="142">
        <v>18390</v>
      </c>
      <c r="L195" s="237">
        <f t="shared" si="12"/>
        <v>15970</v>
      </c>
      <c r="M195" s="79">
        <v>90300</v>
      </c>
      <c r="N195" s="238">
        <f t="shared" si="13"/>
        <v>15970</v>
      </c>
      <c r="O195" s="239">
        <f t="shared" si="14"/>
        <v>0</v>
      </c>
    </row>
    <row r="196" spans="1:17" ht="15" customHeight="1" x14ac:dyDescent="0.25">
      <c r="A196" s="37">
        <v>6440</v>
      </c>
      <c r="B196" s="165" t="s">
        <v>564</v>
      </c>
      <c r="C196" s="67">
        <v>154</v>
      </c>
      <c r="D196" s="68">
        <v>0.81011702335040803</v>
      </c>
      <c r="E196" s="69">
        <v>0.85</v>
      </c>
      <c r="F196" s="69">
        <f t="shared" ref="F196:F203" si="15">1-E196</f>
        <v>0.15000000000000002</v>
      </c>
      <c r="G196" s="70">
        <v>0.58227848101265822</v>
      </c>
      <c r="H196" s="53">
        <v>30000</v>
      </c>
      <c r="I196" s="53">
        <v>30000</v>
      </c>
      <c r="J196" s="240">
        <f t="shared" ref="J196:J203" si="16">MAX(H196,I196)</f>
        <v>30000</v>
      </c>
      <c r="K196" s="144">
        <v>23083.200000000001</v>
      </c>
      <c r="L196" s="241">
        <f t="shared" ref="L196:L203" si="17">J196-K196</f>
        <v>6916.7999999999993</v>
      </c>
      <c r="M196" s="84">
        <v>0</v>
      </c>
      <c r="N196" s="242">
        <f t="shared" ref="N196:N203" si="18">MIN(L196,M196)</f>
        <v>0</v>
      </c>
      <c r="O196" s="243">
        <f t="shared" ref="O196:O203" si="19">L196-N196</f>
        <v>6916.7999999999993</v>
      </c>
    </row>
    <row r="197" spans="1:17" x14ac:dyDescent="0.25">
      <c r="A197" s="37">
        <v>6426</v>
      </c>
      <c r="B197" s="164" t="s">
        <v>565</v>
      </c>
      <c r="C197" s="62">
        <v>783</v>
      </c>
      <c r="D197" s="63">
        <v>5.6120984508885936</v>
      </c>
      <c r="E197" s="64">
        <v>0.7</v>
      </c>
      <c r="F197" s="64">
        <f t="shared" si="15"/>
        <v>0.30000000000000004</v>
      </c>
      <c r="G197" s="65">
        <v>0.41507024265644954</v>
      </c>
      <c r="H197" s="52">
        <v>31520</v>
      </c>
      <c r="I197" s="52">
        <f>40*C197</f>
        <v>31320</v>
      </c>
      <c r="J197" s="236">
        <f t="shared" si="16"/>
        <v>31520</v>
      </c>
      <c r="K197" s="142">
        <v>31512.000000000004</v>
      </c>
      <c r="L197" s="237">
        <f t="shared" si="17"/>
        <v>7.999999999996362</v>
      </c>
      <c r="M197" s="79">
        <v>10500</v>
      </c>
      <c r="N197" s="238">
        <f t="shared" si="18"/>
        <v>7.999999999996362</v>
      </c>
      <c r="O197" s="239">
        <f t="shared" si="19"/>
        <v>0</v>
      </c>
    </row>
    <row r="198" spans="1:17" ht="15" customHeight="1" x14ac:dyDescent="0.25">
      <c r="A198" s="37">
        <v>6475</v>
      </c>
      <c r="B198" s="165" t="s">
        <v>567</v>
      </c>
      <c r="C198" s="67">
        <v>557</v>
      </c>
      <c r="D198" s="68">
        <v>3.8687003953733314</v>
      </c>
      <c r="E198" s="69">
        <v>0.6</v>
      </c>
      <c r="F198" s="69">
        <f t="shared" si="15"/>
        <v>0.4</v>
      </c>
      <c r="G198" s="70">
        <v>0.40333333333333332</v>
      </c>
      <c r="H198" s="53">
        <v>30000</v>
      </c>
      <c r="I198" s="53">
        <v>30000</v>
      </c>
      <c r="J198" s="240">
        <f t="shared" si="16"/>
        <v>30000</v>
      </c>
      <c r="K198" s="144">
        <v>29976.400000000001</v>
      </c>
      <c r="L198" s="241">
        <f t="shared" si="17"/>
        <v>23.599999999998545</v>
      </c>
      <c r="M198" s="84">
        <v>9000</v>
      </c>
      <c r="N198" s="242">
        <f t="shared" si="18"/>
        <v>23.599999999998545</v>
      </c>
      <c r="O198" s="243">
        <f t="shared" si="19"/>
        <v>0</v>
      </c>
    </row>
    <row r="199" spans="1:17" x14ac:dyDescent="0.25">
      <c r="A199" s="37">
        <v>6608</v>
      </c>
      <c r="B199" s="164" t="s">
        <v>568</v>
      </c>
      <c r="C199" s="62">
        <v>1538</v>
      </c>
      <c r="D199" s="63">
        <v>11.864902995997628</v>
      </c>
      <c r="E199" s="64">
        <v>0.5</v>
      </c>
      <c r="F199" s="64">
        <f t="shared" si="15"/>
        <v>0.5</v>
      </c>
      <c r="G199" s="65">
        <v>0.15476904619076184</v>
      </c>
      <c r="H199" s="52">
        <v>60000</v>
      </c>
      <c r="I199" s="52">
        <v>60000</v>
      </c>
      <c r="J199" s="236">
        <f t="shared" si="16"/>
        <v>60000</v>
      </c>
      <c r="K199" s="142">
        <v>57342</v>
      </c>
      <c r="L199" s="237">
        <f t="shared" si="17"/>
        <v>2658</v>
      </c>
      <c r="M199" s="79">
        <v>56500</v>
      </c>
      <c r="N199" s="238">
        <f t="shared" si="18"/>
        <v>2658</v>
      </c>
      <c r="O199" s="239">
        <f t="shared" si="19"/>
        <v>0</v>
      </c>
    </row>
    <row r="200" spans="1:17" ht="15" customHeight="1" x14ac:dyDescent="0.25">
      <c r="A200" s="37">
        <v>469</v>
      </c>
      <c r="B200" s="165" t="s">
        <v>571</v>
      </c>
      <c r="C200" s="67">
        <v>796</v>
      </c>
      <c r="D200" s="68">
        <v>7.6310997825197919</v>
      </c>
      <c r="E200" s="69">
        <v>0.6</v>
      </c>
      <c r="F200" s="69">
        <f t="shared" si="15"/>
        <v>0.4</v>
      </c>
      <c r="G200" s="70">
        <v>0.18950064020486557</v>
      </c>
      <c r="H200" s="53">
        <v>31160</v>
      </c>
      <c r="I200" s="53">
        <f>40*C200</f>
        <v>31840</v>
      </c>
      <c r="J200" s="240">
        <f t="shared" si="16"/>
        <v>31840</v>
      </c>
      <c r="K200" s="144">
        <v>30827.600000000002</v>
      </c>
      <c r="L200" s="241">
        <f t="shared" si="17"/>
        <v>1012.3999999999978</v>
      </c>
      <c r="M200" s="84">
        <v>4200</v>
      </c>
      <c r="N200" s="242">
        <f t="shared" si="18"/>
        <v>1012.3999999999978</v>
      </c>
      <c r="O200" s="243">
        <f t="shared" si="19"/>
        <v>0</v>
      </c>
    </row>
    <row r="201" spans="1:17" x14ac:dyDescent="0.25">
      <c r="A201" s="37">
        <v>6692</v>
      </c>
      <c r="B201" s="164" t="s">
        <v>572</v>
      </c>
      <c r="C201" s="62">
        <v>1147</v>
      </c>
      <c r="D201" s="63">
        <v>4.5583343799122025</v>
      </c>
      <c r="E201" s="64">
        <v>0.7</v>
      </c>
      <c r="F201" s="64">
        <f t="shared" si="15"/>
        <v>0.30000000000000004</v>
      </c>
      <c r="G201" s="65">
        <v>0.36449399656946829</v>
      </c>
      <c r="H201" s="52">
        <v>47120</v>
      </c>
      <c r="I201" s="52">
        <f>40*C201</f>
        <v>45880</v>
      </c>
      <c r="J201" s="236">
        <f t="shared" si="16"/>
        <v>47120</v>
      </c>
      <c r="K201" s="142">
        <v>23599.200000000004</v>
      </c>
      <c r="L201" s="237">
        <f t="shared" si="17"/>
        <v>23520.799999999996</v>
      </c>
      <c r="M201" s="79">
        <v>2870</v>
      </c>
      <c r="N201" s="238">
        <f t="shared" si="18"/>
        <v>2870</v>
      </c>
      <c r="O201" s="239">
        <f t="shared" si="19"/>
        <v>20650.799999999996</v>
      </c>
    </row>
    <row r="202" spans="1:17" ht="15" customHeight="1" x14ac:dyDescent="0.25">
      <c r="A202" s="37">
        <v>6720</v>
      </c>
      <c r="B202" s="165" t="s">
        <v>574</v>
      </c>
      <c r="C202" s="67">
        <v>453</v>
      </c>
      <c r="D202" s="68">
        <v>4.2156789245795245</v>
      </c>
      <c r="E202" s="69">
        <v>0.7</v>
      </c>
      <c r="F202" s="69">
        <f t="shared" si="15"/>
        <v>0.30000000000000004</v>
      </c>
      <c r="G202" s="70">
        <v>0.38086303939962479</v>
      </c>
      <c r="H202" s="53">
        <v>30000</v>
      </c>
      <c r="I202" s="53">
        <v>30000</v>
      </c>
      <c r="J202" s="240">
        <f t="shared" si="16"/>
        <v>30000</v>
      </c>
      <c r="K202" s="144">
        <v>0</v>
      </c>
      <c r="L202" s="241">
        <f t="shared" si="17"/>
        <v>30000</v>
      </c>
      <c r="M202" s="84">
        <v>3500</v>
      </c>
      <c r="N202" s="242">
        <f t="shared" si="18"/>
        <v>3500</v>
      </c>
      <c r="O202" s="243">
        <f t="shared" si="19"/>
        <v>26500</v>
      </c>
    </row>
    <row r="203" spans="1:17" ht="15.75" thickBot="1" x14ac:dyDescent="0.3">
      <c r="A203" s="37">
        <v>6748</v>
      </c>
      <c r="B203" s="168" t="s">
        <v>575</v>
      </c>
      <c r="C203" s="148">
        <v>346</v>
      </c>
      <c r="D203" s="149">
        <v>12.019773527943286</v>
      </c>
      <c r="E203" s="150">
        <v>0.5</v>
      </c>
      <c r="F203" s="150">
        <f t="shared" si="15"/>
        <v>0.5</v>
      </c>
      <c r="G203" s="151">
        <v>9.5032397408207347E-2</v>
      </c>
      <c r="H203" s="54">
        <v>30000</v>
      </c>
      <c r="I203" s="54">
        <v>30000</v>
      </c>
      <c r="J203" s="244">
        <f t="shared" si="16"/>
        <v>30000</v>
      </c>
      <c r="K203" s="153">
        <v>6926</v>
      </c>
      <c r="L203" s="245">
        <f t="shared" si="17"/>
        <v>23074</v>
      </c>
      <c r="M203" s="155">
        <v>38000</v>
      </c>
      <c r="N203" s="246">
        <f t="shared" si="18"/>
        <v>23074</v>
      </c>
      <c r="O203" s="247">
        <f t="shared" si="19"/>
        <v>0</v>
      </c>
    </row>
    <row r="204" spans="1:17" hidden="1" x14ac:dyDescent="0.25">
      <c r="H204" s="48">
        <f>SUM(H3:H203)</f>
        <v>7434600</v>
      </c>
      <c r="I204" s="49">
        <f>SUM(I3:I203)</f>
        <v>7424720</v>
      </c>
      <c r="J204" s="104"/>
      <c r="K204" s="87">
        <f>SUM(K3:K203)</f>
        <v>4671312.5500000007</v>
      </c>
      <c r="L204" s="83">
        <f>SUM(L3:L203)</f>
        <v>2850887.45</v>
      </c>
      <c r="M204" s="84">
        <f>SUM(M3:M203)</f>
        <v>4782505</v>
      </c>
      <c r="N204" s="242">
        <f t="shared" ref="N204:O204" si="20">SUM(N3:N203)</f>
        <v>1663303.1999999997</v>
      </c>
      <c r="O204" s="143">
        <f t="shared" si="20"/>
        <v>1187584.2500000002</v>
      </c>
      <c r="Q204" s="45"/>
    </row>
    <row r="205" spans="1:17" hidden="1" x14ac:dyDescent="0.25">
      <c r="H205" s="47">
        <v>10572240</v>
      </c>
      <c r="K205" s="82">
        <v>7808954</v>
      </c>
      <c r="M205" s="84">
        <v>6094075</v>
      </c>
      <c r="O205" s="143"/>
      <c r="Q205" s="45"/>
    </row>
    <row r="206" spans="1:17" x14ac:dyDescent="0.25">
      <c r="K206" s="249"/>
      <c r="L206" s="250"/>
      <c r="M206" s="344"/>
      <c r="N206" s="251"/>
      <c r="O206" s="252"/>
      <c r="Q206" s="45"/>
    </row>
    <row r="207" spans="1:17" x14ac:dyDescent="0.25">
      <c r="B207" s="351" t="s">
        <v>1180</v>
      </c>
      <c r="C207" s="352"/>
      <c r="D207" s="353"/>
      <c r="E207" s="354" t="s">
        <v>1181</v>
      </c>
      <c r="F207" s="355"/>
      <c r="G207" s="356"/>
      <c r="H207" s="341"/>
      <c r="K207" s="249"/>
      <c r="L207" s="253"/>
      <c r="M207" s="344"/>
      <c r="N207" s="254"/>
      <c r="O207" s="252"/>
      <c r="Q207" s="45"/>
    </row>
    <row r="208" spans="1:17" x14ac:dyDescent="0.25">
      <c r="B208" s="38"/>
      <c r="C208" s="255"/>
      <c r="D208" s="256"/>
      <c r="E208" s="38"/>
      <c r="F208" s="38"/>
      <c r="G208" s="257"/>
      <c r="K208" s="249"/>
      <c r="L208" s="253"/>
      <c r="M208" s="344"/>
      <c r="N208" s="254"/>
      <c r="O208" s="252"/>
      <c r="Q208" s="258"/>
    </row>
    <row r="209" spans="2:17" x14ac:dyDescent="0.25">
      <c r="B209" s="38"/>
      <c r="C209" s="255"/>
      <c r="D209" s="256"/>
      <c r="E209" s="38"/>
      <c r="F209" s="38"/>
      <c r="G209" s="257"/>
      <c r="K209" s="249"/>
      <c r="L209" s="253"/>
      <c r="M209" s="344"/>
      <c r="N209" s="254"/>
      <c r="O209" s="252"/>
      <c r="Q209" s="258"/>
    </row>
    <row r="210" spans="2:17" x14ac:dyDescent="0.25">
      <c r="B210" s="38"/>
      <c r="C210" s="255"/>
      <c r="D210" s="256"/>
      <c r="E210" s="38"/>
      <c r="F210" s="38"/>
      <c r="G210" s="257"/>
      <c r="K210" s="249"/>
      <c r="L210" s="253"/>
      <c r="M210" s="344"/>
      <c r="N210" s="254"/>
      <c r="O210" s="252"/>
      <c r="Q210" s="258"/>
    </row>
    <row r="211" spans="2:17" x14ac:dyDescent="0.25">
      <c r="B211" s="38"/>
      <c r="C211" s="255"/>
      <c r="D211" s="256"/>
      <c r="E211" s="38"/>
      <c r="F211" s="38"/>
      <c r="G211" s="257"/>
      <c r="K211" s="249"/>
      <c r="L211" s="253"/>
      <c r="M211" s="344"/>
      <c r="N211" s="254"/>
      <c r="O211" s="252"/>
      <c r="Q211" s="258"/>
    </row>
    <row r="212" spans="2:17" x14ac:dyDescent="0.25">
      <c r="B212" s="38"/>
      <c r="C212" s="255"/>
      <c r="D212" s="256"/>
      <c r="E212" s="38"/>
      <c r="F212" s="38"/>
      <c r="G212" s="257"/>
      <c r="K212" s="249"/>
      <c r="L212" s="253"/>
      <c r="M212" s="344"/>
      <c r="N212" s="254"/>
      <c r="O212" s="252"/>
      <c r="Q212" s="258"/>
    </row>
    <row r="213" spans="2:17" x14ac:dyDescent="0.25">
      <c r="B213" s="38"/>
      <c r="C213" s="255"/>
      <c r="D213" s="256"/>
      <c r="E213" s="38"/>
      <c r="F213" s="38"/>
      <c r="G213" s="257"/>
      <c r="K213" s="249"/>
      <c r="L213" s="253"/>
      <c r="M213" s="344"/>
      <c r="N213" s="254"/>
      <c r="O213" s="252"/>
      <c r="Q213" s="258"/>
    </row>
    <row r="214" spans="2:17" x14ac:dyDescent="0.25">
      <c r="B214" s="38"/>
      <c r="C214" s="255"/>
      <c r="D214" s="256"/>
      <c r="E214" s="38"/>
      <c r="F214" s="38"/>
      <c r="G214" s="257"/>
      <c r="K214" s="249"/>
      <c r="L214" s="253"/>
      <c r="M214" s="344"/>
      <c r="N214" s="254"/>
      <c r="O214" s="252"/>
      <c r="Q214" s="258"/>
    </row>
    <row r="215" spans="2:17" x14ac:dyDescent="0.25">
      <c r="B215" s="38"/>
      <c r="C215" s="255"/>
      <c r="D215" s="256"/>
      <c r="E215" s="38"/>
      <c r="F215" s="38"/>
      <c r="G215" s="257"/>
      <c r="K215" s="249"/>
      <c r="L215" s="253"/>
      <c r="M215" s="344"/>
      <c r="N215" s="254"/>
      <c r="O215" s="252"/>
      <c r="Q215" s="258"/>
    </row>
    <row r="216" spans="2:17" x14ac:dyDescent="0.25">
      <c r="B216" s="38"/>
      <c r="C216" s="255"/>
      <c r="D216" s="256"/>
      <c r="E216" s="38"/>
      <c r="F216" s="38"/>
      <c r="G216" s="257"/>
      <c r="K216" s="249"/>
      <c r="L216" s="253"/>
      <c r="M216" s="344"/>
      <c r="N216" s="254"/>
      <c r="O216" s="252"/>
      <c r="Q216" s="258"/>
    </row>
    <row r="217" spans="2:17" x14ac:dyDescent="0.25">
      <c r="B217" s="38"/>
      <c r="C217" s="255"/>
      <c r="D217" s="256"/>
      <c r="E217" s="38"/>
      <c r="F217" s="38"/>
      <c r="G217" s="257"/>
      <c r="K217" s="249"/>
      <c r="L217" s="253"/>
      <c r="M217" s="344"/>
      <c r="N217" s="254"/>
      <c r="O217" s="252"/>
      <c r="Q217" s="258"/>
    </row>
    <row r="218" spans="2:17" x14ac:dyDescent="0.25">
      <c r="B218" s="38"/>
      <c r="C218" s="255"/>
      <c r="D218" s="256"/>
      <c r="E218" s="38"/>
      <c r="F218" s="38"/>
      <c r="G218" s="257"/>
      <c r="K218" s="249"/>
      <c r="L218" s="253"/>
      <c r="M218" s="344"/>
      <c r="N218" s="254"/>
      <c r="O218" s="252"/>
      <c r="Q218" s="258"/>
    </row>
    <row r="219" spans="2:17" x14ac:dyDescent="0.25">
      <c r="B219" s="38"/>
      <c r="C219" s="255"/>
      <c r="D219" s="256"/>
      <c r="E219" s="38"/>
      <c r="F219" s="38"/>
      <c r="G219" s="257"/>
      <c r="K219" s="249"/>
      <c r="L219" s="253"/>
      <c r="M219" s="344"/>
      <c r="N219" s="254"/>
      <c r="O219" s="252"/>
      <c r="Q219" s="258"/>
    </row>
    <row r="220" spans="2:17" x14ac:dyDescent="0.25">
      <c r="B220" s="38"/>
      <c r="C220" s="255"/>
      <c r="D220" s="256"/>
      <c r="E220" s="38"/>
      <c r="F220" s="38"/>
      <c r="G220" s="257"/>
      <c r="K220" s="249"/>
      <c r="L220" s="253"/>
      <c r="M220" s="344"/>
      <c r="N220" s="254"/>
      <c r="O220" s="252"/>
      <c r="Q220" s="258"/>
    </row>
    <row r="221" spans="2:17" x14ac:dyDescent="0.25">
      <c r="B221" s="38"/>
      <c r="C221" s="255"/>
      <c r="D221" s="256"/>
      <c r="E221" s="38"/>
      <c r="F221" s="38"/>
      <c r="G221" s="257"/>
      <c r="K221" s="249"/>
      <c r="L221" s="253"/>
      <c r="M221" s="344"/>
      <c r="N221" s="254"/>
      <c r="O221" s="252"/>
      <c r="Q221" s="258"/>
    </row>
    <row r="222" spans="2:17" x14ac:dyDescent="0.25">
      <c r="B222" s="38"/>
      <c r="C222" s="255"/>
      <c r="D222" s="256"/>
      <c r="E222" s="38"/>
      <c r="F222" s="38"/>
      <c r="G222" s="257"/>
      <c r="K222" s="249"/>
      <c r="L222" s="253"/>
      <c r="M222" s="344"/>
      <c r="N222" s="254"/>
      <c r="O222" s="252"/>
      <c r="Q222" s="258"/>
    </row>
    <row r="223" spans="2:17" x14ac:dyDescent="0.25">
      <c r="B223" s="38"/>
      <c r="C223" s="255"/>
      <c r="D223" s="256"/>
      <c r="E223" s="38"/>
      <c r="F223" s="38"/>
      <c r="G223" s="257"/>
      <c r="K223" s="249"/>
      <c r="L223" s="253"/>
      <c r="M223" s="344"/>
      <c r="N223" s="254"/>
      <c r="O223" s="252"/>
      <c r="Q223" s="258"/>
    </row>
    <row r="224" spans="2:17" x14ac:dyDescent="0.25">
      <c r="B224" s="38"/>
      <c r="C224" s="255"/>
      <c r="D224" s="256"/>
      <c r="E224" s="38"/>
      <c r="F224" s="38"/>
      <c r="G224" s="257"/>
      <c r="K224" s="249"/>
      <c r="L224" s="253"/>
      <c r="M224" s="344"/>
      <c r="N224" s="254"/>
      <c r="O224" s="252"/>
      <c r="Q224" s="258"/>
    </row>
    <row r="225" spans="2:17" x14ac:dyDescent="0.25">
      <c r="B225" s="38"/>
      <c r="C225" s="255"/>
      <c r="D225" s="256"/>
      <c r="E225" s="38"/>
      <c r="F225" s="38"/>
      <c r="G225" s="257"/>
      <c r="K225" s="249"/>
      <c r="L225" s="253"/>
      <c r="M225" s="344"/>
      <c r="N225" s="254"/>
      <c r="O225" s="252"/>
      <c r="Q225" s="258"/>
    </row>
    <row r="226" spans="2:17" x14ac:dyDescent="0.25">
      <c r="B226" s="38"/>
      <c r="C226" s="255"/>
      <c r="D226" s="256"/>
      <c r="E226" s="38"/>
      <c r="F226" s="38"/>
      <c r="G226" s="257"/>
      <c r="K226" s="249"/>
      <c r="L226" s="253"/>
      <c r="M226" s="344"/>
      <c r="N226" s="254"/>
      <c r="O226" s="252"/>
      <c r="Q226" s="258"/>
    </row>
    <row r="227" spans="2:17" x14ac:dyDescent="0.25">
      <c r="B227" s="38"/>
      <c r="C227" s="255"/>
      <c r="D227" s="256"/>
      <c r="E227" s="38"/>
      <c r="F227" s="38"/>
      <c r="G227" s="257"/>
      <c r="K227" s="249"/>
      <c r="L227" s="253"/>
      <c r="M227" s="344"/>
      <c r="N227" s="254"/>
      <c r="O227" s="252"/>
      <c r="Q227" s="258"/>
    </row>
    <row r="228" spans="2:17" x14ac:dyDescent="0.25">
      <c r="B228" s="38"/>
      <c r="C228" s="255"/>
      <c r="D228" s="256"/>
      <c r="E228" s="38"/>
      <c r="F228" s="38"/>
      <c r="G228" s="257"/>
      <c r="K228" s="249"/>
      <c r="L228" s="253"/>
      <c r="M228" s="344"/>
      <c r="N228" s="254"/>
      <c r="O228" s="252"/>
      <c r="Q228" s="258"/>
    </row>
    <row r="229" spans="2:17" x14ac:dyDescent="0.25">
      <c r="B229" s="38"/>
      <c r="C229" s="255"/>
      <c r="D229" s="256"/>
      <c r="E229" s="38"/>
      <c r="F229" s="38"/>
      <c r="G229" s="257"/>
      <c r="K229" s="249"/>
      <c r="L229" s="253"/>
      <c r="M229" s="344"/>
      <c r="N229" s="254"/>
      <c r="O229" s="252"/>
      <c r="Q229" s="258"/>
    </row>
    <row r="230" spans="2:17" x14ac:dyDescent="0.25">
      <c r="B230" s="38"/>
      <c r="C230" s="255"/>
      <c r="D230" s="256"/>
      <c r="E230" s="38"/>
      <c r="F230" s="38"/>
      <c r="G230" s="257"/>
      <c r="K230" s="249"/>
      <c r="L230" s="253"/>
      <c r="M230" s="344"/>
      <c r="N230" s="254"/>
      <c r="O230" s="252"/>
      <c r="Q230" s="258"/>
    </row>
    <row r="231" spans="2:17" x14ac:dyDescent="0.25">
      <c r="B231" s="38"/>
      <c r="C231" s="255"/>
      <c r="D231" s="256"/>
      <c r="E231" s="38"/>
      <c r="F231" s="38"/>
      <c r="G231" s="257"/>
      <c r="K231" s="249"/>
      <c r="L231" s="253"/>
      <c r="M231" s="344"/>
      <c r="N231" s="254"/>
      <c r="O231" s="252"/>
      <c r="Q231" s="258"/>
    </row>
    <row r="232" spans="2:17" x14ac:dyDescent="0.25">
      <c r="B232" s="38"/>
      <c r="C232" s="255"/>
      <c r="D232" s="256"/>
      <c r="E232" s="38"/>
      <c r="F232" s="38"/>
      <c r="G232" s="257"/>
      <c r="K232" s="249"/>
      <c r="L232" s="253"/>
      <c r="M232" s="344"/>
      <c r="N232" s="254"/>
      <c r="O232" s="252"/>
      <c r="Q232" s="258"/>
    </row>
    <row r="233" spans="2:17" x14ac:dyDescent="0.25">
      <c r="B233" s="38"/>
      <c r="C233" s="255"/>
      <c r="D233" s="256"/>
      <c r="E233" s="38"/>
      <c r="F233" s="38"/>
      <c r="G233" s="257"/>
      <c r="K233" s="249"/>
      <c r="L233" s="253"/>
      <c r="M233" s="344"/>
      <c r="N233" s="254"/>
      <c r="O233" s="252"/>
      <c r="Q233" s="258"/>
    </row>
    <row r="234" spans="2:17" x14ac:dyDescent="0.25">
      <c r="B234" s="38"/>
      <c r="C234" s="255"/>
      <c r="D234" s="256"/>
      <c r="E234" s="38"/>
      <c r="F234" s="38"/>
      <c r="G234" s="257"/>
      <c r="K234" s="249"/>
      <c r="L234" s="253"/>
      <c r="M234" s="344"/>
      <c r="N234" s="254"/>
      <c r="O234" s="252"/>
      <c r="Q234" s="258"/>
    </row>
    <row r="235" spans="2:17" x14ac:dyDescent="0.25">
      <c r="B235" s="38"/>
      <c r="C235" s="255"/>
      <c r="D235" s="256"/>
      <c r="E235" s="38"/>
      <c r="F235" s="38"/>
      <c r="G235" s="257"/>
      <c r="K235" s="249"/>
      <c r="L235" s="253"/>
      <c r="M235" s="344"/>
      <c r="N235" s="254"/>
      <c r="O235" s="252"/>
      <c r="Q235" s="259"/>
    </row>
    <row r="236" spans="2:17" x14ac:dyDescent="0.25">
      <c r="B236" s="38"/>
      <c r="C236" s="255"/>
      <c r="D236" s="256"/>
      <c r="E236" s="38"/>
      <c r="F236" s="38"/>
      <c r="G236" s="257"/>
      <c r="K236" s="249"/>
      <c r="L236" s="253"/>
      <c r="M236" s="344"/>
      <c r="N236" s="254"/>
      <c r="O236" s="252"/>
      <c r="Q236" s="258"/>
    </row>
    <row r="237" spans="2:17" x14ac:dyDescent="0.25">
      <c r="B237" s="38"/>
      <c r="C237" s="255"/>
      <c r="D237" s="256"/>
      <c r="E237" s="38"/>
      <c r="F237" s="38"/>
      <c r="G237" s="257"/>
      <c r="K237" s="249"/>
      <c r="L237" s="253"/>
      <c r="M237" s="344"/>
      <c r="N237" s="254"/>
      <c r="O237" s="252"/>
      <c r="Q237" s="258"/>
    </row>
    <row r="238" spans="2:17" x14ac:dyDescent="0.25">
      <c r="B238" s="38"/>
      <c r="C238" s="255"/>
      <c r="D238" s="256"/>
      <c r="E238" s="38"/>
      <c r="F238" s="38"/>
      <c r="G238" s="257"/>
      <c r="K238" s="249"/>
      <c r="L238" s="253"/>
      <c r="M238" s="344"/>
      <c r="N238" s="254"/>
      <c r="O238" s="252"/>
      <c r="Q238" s="258"/>
    </row>
    <row r="239" spans="2:17" x14ac:dyDescent="0.25">
      <c r="B239" s="38"/>
      <c r="C239" s="255"/>
      <c r="D239" s="256"/>
      <c r="E239" s="38"/>
      <c r="F239" s="38"/>
      <c r="G239" s="257"/>
      <c r="K239" s="249"/>
      <c r="L239" s="253"/>
      <c r="M239" s="344"/>
      <c r="N239" s="254"/>
      <c r="O239" s="252"/>
      <c r="Q239" s="258"/>
    </row>
    <row r="240" spans="2:17" x14ac:dyDescent="0.25">
      <c r="B240" s="38"/>
      <c r="C240" s="255"/>
      <c r="D240" s="256"/>
      <c r="E240" s="38"/>
      <c r="F240" s="38"/>
      <c r="G240" s="257"/>
      <c r="K240" s="249"/>
      <c r="L240" s="253"/>
      <c r="M240" s="344"/>
      <c r="N240" s="254"/>
      <c r="O240" s="252"/>
      <c r="Q240" s="258"/>
    </row>
    <row r="241" spans="2:17" x14ac:dyDescent="0.25">
      <c r="B241" s="38"/>
      <c r="C241" s="255"/>
      <c r="D241" s="256"/>
      <c r="E241" s="38"/>
      <c r="F241" s="38"/>
      <c r="G241" s="257"/>
      <c r="K241" s="249"/>
      <c r="L241" s="253"/>
      <c r="M241" s="344"/>
      <c r="N241" s="254"/>
      <c r="O241" s="252"/>
      <c r="Q241" s="258"/>
    </row>
    <row r="242" spans="2:17" x14ac:dyDescent="0.25">
      <c r="B242" s="38"/>
      <c r="C242" s="255"/>
      <c r="D242" s="256"/>
      <c r="E242" s="38"/>
      <c r="F242" s="38"/>
      <c r="G242" s="257"/>
      <c r="K242" s="249"/>
      <c r="L242" s="253"/>
      <c r="M242" s="344"/>
      <c r="N242" s="254"/>
      <c r="O242" s="252"/>
      <c r="Q242" s="258"/>
    </row>
    <row r="243" spans="2:17" x14ac:dyDescent="0.25">
      <c r="B243" s="38"/>
      <c r="C243" s="255"/>
      <c r="D243" s="256"/>
      <c r="E243" s="38"/>
      <c r="F243" s="38"/>
      <c r="G243" s="257"/>
      <c r="K243" s="249"/>
      <c r="L243" s="253"/>
      <c r="M243" s="344"/>
      <c r="N243" s="254"/>
      <c r="O243" s="252"/>
      <c r="Q243" s="258"/>
    </row>
    <row r="244" spans="2:17" x14ac:dyDescent="0.25">
      <c r="B244" s="38"/>
      <c r="C244" s="255"/>
      <c r="D244" s="256"/>
      <c r="E244" s="38"/>
      <c r="F244" s="38"/>
      <c r="G244" s="257"/>
      <c r="K244" s="249"/>
      <c r="L244" s="253"/>
      <c r="M244" s="344"/>
      <c r="N244" s="254"/>
      <c r="O244" s="252"/>
      <c r="Q244" s="259"/>
    </row>
    <row r="245" spans="2:17" x14ac:dyDescent="0.25">
      <c r="B245" s="38"/>
      <c r="C245" s="255"/>
      <c r="D245" s="256"/>
      <c r="E245" s="38"/>
      <c r="F245" s="38"/>
      <c r="G245" s="257"/>
      <c r="K245" s="249"/>
      <c r="L245" s="253"/>
      <c r="M245" s="344"/>
      <c r="N245" s="254"/>
      <c r="O245" s="252"/>
      <c r="Q245" s="258"/>
    </row>
    <row r="246" spans="2:17" x14ac:dyDescent="0.25">
      <c r="B246" s="38"/>
      <c r="C246" s="255"/>
      <c r="D246" s="256"/>
      <c r="E246" s="38"/>
      <c r="F246" s="38"/>
      <c r="G246" s="257"/>
      <c r="K246" s="249"/>
      <c r="L246" s="253"/>
      <c r="M246" s="344"/>
      <c r="N246" s="254"/>
      <c r="O246" s="252"/>
      <c r="Q246" s="258"/>
    </row>
    <row r="247" spans="2:17" x14ac:dyDescent="0.25">
      <c r="B247" s="38"/>
      <c r="C247" s="255"/>
      <c r="D247" s="256"/>
      <c r="E247" s="38"/>
      <c r="F247" s="38"/>
      <c r="G247" s="257"/>
      <c r="K247" s="249"/>
      <c r="L247" s="253"/>
      <c r="M247" s="344"/>
      <c r="N247" s="254"/>
      <c r="O247" s="252"/>
      <c r="Q247" s="258"/>
    </row>
    <row r="248" spans="2:17" x14ac:dyDescent="0.25">
      <c r="B248" s="38"/>
      <c r="C248" s="255"/>
      <c r="D248" s="256"/>
      <c r="E248" s="38"/>
      <c r="F248" s="38"/>
      <c r="G248" s="257"/>
      <c r="K248" s="249"/>
      <c r="L248" s="253"/>
      <c r="M248" s="344"/>
      <c r="N248" s="254"/>
      <c r="O248" s="252"/>
      <c r="Q248" s="258"/>
    </row>
    <row r="249" spans="2:17" x14ac:dyDescent="0.25">
      <c r="B249" s="38"/>
      <c r="C249" s="255"/>
      <c r="D249" s="256"/>
      <c r="E249" s="38"/>
      <c r="F249" s="38"/>
      <c r="G249" s="257"/>
      <c r="K249" s="249"/>
      <c r="L249" s="253"/>
      <c r="M249" s="344"/>
      <c r="N249" s="254"/>
      <c r="O249" s="252"/>
      <c r="Q249" s="258"/>
    </row>
    <row r="250" spans="2:17" x14ac:dyDescent="0.25">
      <c r="B250" s="38"/>
      <c r="C250" s="255"/>
      <c r="D250" s="256"/>
      <c r="E250" s="38"/>
      <c r="F250" s="38"/>
      <c r="G250" s="257"/>
      <c r="K250" s="249"/>
      <c r="L250" s="253"/>
      <c r="M250" s="344"/>
      <c r="N250" s="254"/>
      <c r="O250" s="252"/>
      <c r="Q250" s="259"/>
    </row>
    <row r="251" spans="2:17" x14ac:dyDescent="0.25">
      <c r="B251" s="38"/>
      <c r="C251" s="255"/>
      <c r="D251" s="256"/>
      <c r="E251" s="38"/>
      <c r="F251" s="38"/>
      <c r="G251" s="257"/>
      <c r="K251" s="249"/>
      <c r="L251" s="253"/>
      <c r="M251" s="344"/>
      <c r="N251" s="254"/>
      <c r="O251" s="252"/>
      <c r="Q251" s="258"/>
    </row>
    <row r="252" spans="2:17" x14ac:dyDescent="0.25">
      <c r="B252" s="38"/>
      <c r="C252" s="255"/>
      <c r="D252" s="256"/>
      <c r="E252" s="38"/>
      <c r="F252" s="38"/>
      <c r="G252" s="257"/>
      <c r="K252" s="249"/>
      <c r="L252" s="253"/>
      <c r="M252" s="344"/>
      <c r="N252" s="254"/>
      <c r="O252" s="252"/>
      <c r="Q252" s="258"/>
    </row>
    <row r="253" spans="2:17" x14ac:dyDescent="0.25">
      <c r="B253" s="38"/>
      <c r="C253" s="255"/>
      <c r="D253" s="256"/>
      <c r="E253" s="38"/>
      <c r="F253" s="38"/>
      <c r="G253" s="257"/>
      <c r="K253" s="249"/>
      <c r="L253" s="253"/>
      <c r="M253" s="344"/>
      <c r="N253" s="254"/>
      <c r="O253" s="252"/>
      <c r="Q253" s="258"/>
    </row>
    <row r="254" spans="2:17" x14ac:dyDescent="0.25">
      <c r="B254" s="38"/>
      <c r="C254" s="255"/>
      <c r="D254" s="256"/>
      <c r="E254" s="38"/>
      <c r="F254" s="38"/>
      <c r="G254" s="257"/>
      <c r="K254" s="249"/>
      <c r="L254" s="253"/>
      <c r="M254" s="344"/>
      <c r="N254" s="254"/>
      <c r="O254" s="252"/>
      <c r="Q254" s="258"/>
    </row>
    <row r="255" spans="2:17" x14ac:dyDescent="0.25">
      <c r="B255" s="38"/>
      <c r="C255" s="255"/>
      <c r="D255" s="256"/>
      <c r="E255" s="38"/>
      <c r="F255" s="38"/>
      <c r="G255" s="257"/>
      <c r="K255" s="249"/>
      <c r="L255" s="253"/>
      <c r="M255" s="344"/>
      <c r="N255" s="254"/>
      <c r="O255" s="252"/>
      <c r="Q255" s="258"/>
    </row>
    <row r="256" spans="2:17" x14ac:dyDescent="0.25">
      <c r="B256" s="38"/>
      <c r="C256" s="255"/>
      <c r="D256" s="256"/>
      <c r="E256" s="38"/>
      <c r="F256" s="38"/>
      <c r="G256" s="257"/>
      <c r="K256" s="249"/>
      <c r="L256" s="253"/>
      <c r="M256" s="344"/>
      <c r="N256" s="254"/>
      <c r="O256" s="252"/>
      <c r="Q256" s="258"/>
    </row>
    <row r="257" spans="2:17" x14ac:dyDescent="0.25">
      <c r="B257" s="38"/>
      <c r="C257" s="255"/>
      <c r="D257" s="256"/>
      <c r="E257" s="38"/>
      <c r="F257" s="38"/>
      <c r="G257" s="257"/>
      <c r="K257" s="249"/>
      <c r="L257" s="253"/>
      <c r="M257" s="344"/>
      <c r="N257" s="254"/>
      <c r="O257" s="252"/>
      <c r="Q257" s="258"/>
    </row>
    <row r="258" spans="2:17" x14ac:dyDescent="0.25">
      <c r="B258" s="38"/>
      <c r="C258" s="255"/>
      <c r="D258" s="256"/>
      <c r="E258" s="38"/>
      <c r="F258" s="38"/>
      <c r="G258" s="257"/>
      <c r="K258" s="249"/>
      <c r="L258" s="253"/>
      <c r="M258" s="344"/>
      <c r="N258" s="254"/>
      <c r="O258" s="252"/>
      <c r="Q258" s="258"/>
    </row>
    <row r="259" spans="2:17" x14ac:dyDescent="0.25">
      <c r="B259" s="38"/>
      <c r="C259" s="255"/>
      <c r="D259" s="256"/>
      <c r="E259" s="38"/>
      <c r="F259" s="38"/>
      <c r="G259" s="257"/>
      <c r="K259" s="249"/>
      <c r="L259" s="253"/>
      <c r="M259" s="344"/>
      <c r="N259" s="254"/>
      <c r="O259" s="252"/>
      <c r="Q259" s="258"/>
    </row>
    <row r="260" spans="2:17" x14ac:dyDescent="0.25">
      <c r="B260" s="38"/>
      <c r="C260" s="255"/>
      <c r="D260" s="256"/>
      <c r="E260" s="38"/>
      <c r="F260" s="38"/>
      <c r="G260" s="257"/>
      <c r="K260" s="249"/>
      <c r="L260" s="253"/>
      <c r="M260" s="344"/>
      <c r="N260" s="254"/>
      <c r="O260" s="252"/>
      <c r="Q260" s="258"/>
    </row>
    <row r="261" spans="2:17" x14ac:dyDescent="0.25">
      <c r="B261" s="38"/>
      <c r="C261" s="255"/>
      <c r="D261" s="256"/>
      <c r="E261" s="38"/>
      <c r="F261" s="38"/>
      <c r="G261" s="257"/>
      <c r="K261" s="249"/>
      <c r="L261" s="253"/>
      <c r="M261" s="344"/>
      <c r="N261" s="254"/>
      <c r="O261" s="252"/>
      <c r="Q261" s="258"/>
    </row>
    <row r="262" spans="2:17" x14ac:dyDescent="0.25">
      <c r="B262" s="38"/>
      <c r="C262" s="255"/>
      <c r="D262" s="256"/>
      <c r="E262" s="38"/>
      <c r="F262" s="38"/>
      <c r="G262" s="257"/>
      <c r="K262" s="249"/>
      <c r="L262" s="253"/>
      <c r="M262" s="344"/>
      <c r="N262" s="254"/>
      <c r="O262" s="252"/>
      <c r="Q262" s="258"/>
    </row>
    <row r="263" spans="2:17" x14ac:dyDescent="0.25">
      <c r="B263" s="38"/>
      <c r="C263" s="255"/>
      <c r="D263" s="256"/>
      <c r="E263" s="38"/>
      <c r="F263" s="38"/>
      <c r="G263" s="257"/>
      <c r="K263" s="249"/>
      <c r="L263" s="253"/>
      <c r="M263" s="344"/>
      <c r="N263" s="254"/>
      <c r="O263" s="252"/>
      <c r="Q263" s="258"/>
    </row>
    <row r="264" spans="2:17" x14ac:dyDescent="0.25">
      <c r="B264" s="38"/>
      <c r="C264" s="255"/>
      <c r="D264" s="256"/>
      <c r="E264" s="38"/>
      <c r="F264" s="38"/>
      <c r="G264" s="257"/>
      <c r="K264" s="249"/>
      <c r="L264" s="253"/>
      <c r="M264" s="344"/>
      <c r="N264" s="254"/>
      <c r="O264" s="252"/>
      <c r="Q264" s="258"/>
    </row>
    <row r="265" spans="2:17" x14ac:dyDescent="0.25">
      <c r="B265" s="38"/>
      <c r="C265" s="255"/>
      <c r="D265" s="256"/>
      <c r="E265" s="38"/>
      <c r="F265" s="38"/>
      <c r="G265" s="257"/>
      <c r="K265" s="249"/>
      <c r="L265" s="253"/>
      <c r="M265" s="344"/>
      <c r="N265" s="254"/>
      <c r="O265" s="252"/>
      <c r="Q265" s="258"/>
    </row>
    <row r="266" spans="2:17" x14ac:dyDescent="0.25">
      <c r="B266" s="38"/>
      <c r="C266" s="255"/>
      <c r="D266" s="256"/>
      <c r="E266" s="38"/>
      <c r="F266" s="38"/>
      <c r="G266" s="257"/>
      <c r="K266" s="249"/>
      <c r="L266" s="253"/>
      <c r="M266" s="344"/>
      <c r="N266" s="254"/>
      <c r="O266" s="252"/>
      <c r="Q266" s="258"/>
    </row>
    <row r="267" spans="2:17" x14ac:dyDescent="0.25">
      <c r="B267" s="38"/>
      <c r="C267" s="255"/>
      <c r="D267" s="256"/>
      <c r="E267" s="38"/>
      <c r="F267" s="38"/>
      <c r="G267" s="257"/>
      <c r="K267" s="249"/>
      <c r="L267" s="253"/>
      <c r="M267" s="344"/>
      <c r="N267" s="254"/>
      <c r="O267" s="252"/>
      <c r="Q267" s="258"/>
    </row>
    <row r="268" spans="2:17" x14ac:dyDescent="0.25">
      <c r="B268" s="38"/>
      <c r="C268" s="255"/>
      <c r="D268" s="256"/>
      <c r="E268" s="38"/>
      <c r="F268" s="38"/>
      <c r="G268" s="257"/>
      <c r="K268" s="249"/>
      <c r="L268" s="253"/>
      <c r="M268" s="344"/>
      <c r="N268" s="254"/>
      <c r="O268" s="252"/>
      <c r="Q268" s="258"/>
    </row>
    <row r="269" spans="2:17" x14ac:dyDescent="0.25">
      <c r="B269" s="38"/>
      <c r="C269" s="255"/>
      <c r="D269" s="256"/>
      <c r="E269" s="38"/>
      <c r="F269" s="38"/>
      <c r="G269" s="257"/>
      <c r="K269" s="249"/>
      <c r="L269" s="253"/>
      <c r="M269" s="344"/>
      <c r="N269" s="254"/>
      <c r="O269" s="252"/>
      <c r="Q269" s="258"/>
    </row>
    <row r="270" spans="2:17" x14ac:dyDescent="0.25">
      <c r="B270" s="38"/>
      <c r="C270" s="255"/>
      <c r="D270" s="256"/>
      <c r="E270" s="38"/>
      <c r="F270" s="38"/>
      <c r="G270" s="257"/>
      <c r="K270" s="249"/>
      <c r="L270" s="253"/>
      <c r="M270" s="344"/>
      <c r="N270" s="254"/>
      <c r="O270" s="252"/>
      <c r="Q270" s="258"/>
    </row>
    <row r="271" spans="2:17" x14ac:dyDescent="0.25">
      <c r="B271" s="38"/>
      <c r="C271" s="255"/>
      <c r="D271" s="256"/>
      <c r="E271" s="38"/>
      <c r="F271" s="38"/>
      <c r="G271" s="257"/>
      <c r="K271" s="249"/>
      <c r="L271" s="253"/>
      <c r="M271" s="344"/>
      <c r="N271" s="254"/>
      <c r="O271" s="252"/>
      <c r="Q271" s="258"/>
    </row>
    <row r="272" spans="2:17" x14ac:dyDescent="0.25">
      <c r="B272" s="38"/>
      <c r="C272" s="255"/>
      <c r="D272" s="256"/>
      <c r="E272" s="38"/>
      <c r="F272" s="38"/>
      <c r="G272" s="257"/>
      <c r="K272" s="249"/>
      <c r="L272" s="253"/>
      <c r="M272" s="344"/>
      <c r="N272" s="254"/>
      <c r="O272" s="252"/>
      <c r="Q272" s="258"/>
    </row>
    <row r="273" spans="2:17" x14ac:dyDescent="0.25">
      <c r="B273" s="38"/>
      <c r="C273" s="255"/>
      <c r="D273" s="256"/>
      <c r="E273" s="38"/>
      <c r="F273" s="38"/>
      <c r="G273" s="257"/>
      <c r="K273" s="249"/>
      <c r="L273" s="253"/>
      <c r="M273" s="344"/>
      <c r="N273" s="254"/>
      <c r="O273" s="252"/>
      <c r="Q273" s="258"/>
    </row>
    <row r="274" spans="2:17" x14ac:dyDescent="0.25">
      <c r="B274" s="38"/>
      <c r="C274" s="255"/>
      <c r="D274" s="256"/>
      <c r="E274" s="38"/>
      <c r="F274" s="38"/>
      <c r="G274" s="257"/>
      <c r="K274" s="249"/>
      <c r="L274" s="253"/>
      <c r="M274" s="344"/>
      <c r="N274" s="254"/>
      <c r="O274" s="252"/>
      <c r="Q274" s="258"/>
    </row>
    <row r="275" spans="2:17" x14ac:dyDescent="0.25">
      <c r="B275" s="38"/>
      <c r="C275" s="255"/>
      <c r="D275" s="256"/>
      <c r="E275" s="38"/>
      <c r="F275" s="38"/>
      <c r="G275" s="257"/>
      <c r="K275" s="249"/>
      <c r="L275" s="253"/>
      <c r="M275" s="344"/>
      <c r="N275" s="254"/>
      <c r="O275" s="252"/>
      <c r="Q275" s="258"/>
    </row>
    <row r="276" spans="2:17" x14ac:dyDescent="0.25">
      <c r="B276" s="38"/>
      <c r="C276" s="255"/>
      <c r="D276" s="256"/>
      <c r="E276" s="38"/>
      <c r="F276" s="38"/>
      <c r="G276" s="257"/>
      <c r="K276" s="249"/>
      <c r="L276" s="253"/>
      <c r="M276" s="344"/>
      <c r="N276" s="254"/>
      <c r="O276" s="252"/>
      <c r="Q276" s="258"/>
    </row>
    <row r="277" spans="2:17" x14ac:dyDescent="0.25">
      <c r="B277" s="38"/>
      <c r="C277" s="255"/>
      <c r="D277" s="256"/>
      <c r="E277" s="38"/>
      <c r="F277" s="38"/>
      <c r="G277" s="257"/>
      <c r="K277" s="249"/>
      <c r="L277" s="253"/>
      <c r="M277" s="344"/>
      <c r="N277" s="254"/>
      <c r="O277" s="252"/>
      <c r="Q277" s="258"/>
    </row>
    <row r="278" spans="2:17" x14ac:dyDescent="0.25">
      <c r="B278" s="38"/>
      <c r="C278" s="255"/>
      <c r="D278" s="256"/>
      <c r="E278" s="38"/>
      <c r="F278" s="38"/>
      <c r="G278" s="257"/>
      <c r="K278" s="249"/>
      <c r="L278" s="253"/>
      <c r="M278" s="344"/>
      <c r="N278" s="254"/>
      <c r="O278" s="252"/>
      <c r="Q278" s="258"/>
    </row>
    <row r="279" spans="2:17" x14ac:dyDescent="0.25">
      <c r="B279" s="38"/>
      <c r="C279" s="255"/>
      <c r="D279" s="256"/>
      <c r="E279" s="38"/>
      <c r="F279" s="38"/>
      <c r="G279" s="257"/>
      <c r="K279" s="249"/>
      <c r="L279" s="253"/>
      <c r="M279" s="344"/>
      <c r="N279" s="254"/>
      <c r="O279" s="252"/>
      <c r="Q279" s="258"/>
    </row>
    <row r="280" spans="2:17" x14ac:dyDescent="0.25">
      <c r="B280" s="38"/>
      <c r="C280" s="255"/>
      <c r="D280" s="256"/>
      <c r="E280" s="38"/>
      <c r="F280" s="38"/>
      <c r="G280" s="257"/>
      <c r="K280" s="249"/>
      <c r="L280" s="253"/>
      <c r="M280" s="344"/>
      <c r="N280" s="254"/>
      <c r="O280" s="252"/>
      <c r="Q280" s="258"/>
    </row>
    <row r="281" spans="2:17" x14ac:dyDescent="0.25">
      <c r="B281" s="38"/>
      <c r="C281" s="255"/>
      <c r="D281" s="256"/>
      <c r="E281" s="38"/>
      <c r="F281" s="38"/>
      <c r="G281" s="257"/>
      <c r="K281" s="249"/>
      <c r="L281" s="253"/>
      <c r="M281" s="344"/>
      <c r="N281" s="254"/>
      <c r="O281" s="252"/>
      <c r="Q281" s="258"/>
    </row>
    <row r="282" spans="2:17" x14ac:dyDescent="0.25">
      <c r="B282" s="38"/>
      <c r="C282" s="255"/>
      <c r="D282" s="256"/>
      <c r="E282" s="38"/>
      <c r="F282" s="38"/>
      <c r="G282" s="257"/>
      <c r="K282" s="249"/>
      <c r="L282" s="253"/>
      <c r="M282" s="344"/>
      <c r="N282" s="254"/>
      <c r="O282" s="252"/>
      <c r="Q282" s="258"/>
    </row>
    <row r="283" spans="2:17" x14ac:dyDescent="0.25">
      <c r="B283" s="38"/>
      <c r="C283" s="255"/>
      <c r="D283" s="256"/>
      <c r="E283" s="38"/>
      <c r="F283" s="38"/>
      <c r="G283" s="257"/>
      <c r="K283" s="249"/>
      <c r="L283" s="253"/>
      <c r="M283" s="344"/>
      <c r="N283" s="254"/>
      <c r="O283" s="252"/>
      <c r="Q283" s="259"/>
    </row>
    <row r="284" spans="2:17" x14ac:dyDescent="0.25">
      <c r="B284" s="38"/>
      <c r="C284" s="255"/>
      <c r="D284" s="256"/>
      <c r="E284" s="38"/>
      <c r="F284" s="38"/>
      <c r="G284" s="257"/>
      <c r="K284" s="249"/>
      <c r="L284" s="253"/>
      <c r="M284" s="344"/>
      <c r="N284" s="254"/>
      <c r="O284" s="252"/>
      <c r="Q284" s="258"/>
    </row>
    <row r="285" spans="2:17" x14ac:dyDescent="0.25">
      <c r="B285" s="38"/>
      <c r="C285" s="255"/>
      <c r="D285" s="256"/>
      <c r="E285" s="38"/>
      <c r="F285" s="38"/>
      <c r="G285" s="257"/>
      <c r="K285" s="249"/>
      <c r="L285" s="253"/>
      <c r="M285" s="344"/>
      <c r="N285" s="254"/>
      <c r="O285" s="252"/>
      <c r="Q285" s="258"/>
    </row>
    <row r="286" spans="2:17" x14ac:dyDescent="0.25">
      <c r="B286" s="38"/>
      <c r="C286" s="255"/>
      <c r="D286" s="256"/>
      <c r="E286" s="38"/>
      <c r="F286" s="38"/>
      <c r="G286" s="257"/>
      <c r="K286" s="249"/>
      <c r="L286" s="253"/>
      <c r="M286" s="344"/>
      <c r="N286" s="254"/>
      <c r="O286" s="252"/>
      <c r="Q286" s="258"/>
    </row>
    <row r="287" spans="2:17" x14ac:dyDescent="0.25">
      <c r="B287" s="38"/>
      <c r="C287" s="255"/>
      <c r="D287" s="256"/>
      <c r="E287" s="38"/>
      <c r="F287" s="38"/>
      <c r="G287" s="257"/>
      <c r="K287" s="249"/>
      <c r="L287" s="253"/>
      <c r="M287" s="344"/>
      <c r="N287" s="254"/>
      <c r="O287" s="252"/>
      <c r="Q287" s="258"/>
    </row>
    <row r="288" spans="2:17" x14ac:dyDescent="0.25">
      <c r="B288" s="38"/>
      <c r="C288" s="255"/>
      <c r="D288" s="256"/>
      <c r="E288" s="38"/>
      <c r="F288" s="38"/>
      <c r="G288" s="257"/>
      <c r="K288" s="249"/>
      <c r="L288" s="253"/>
      <c r="M288" s="344"/>
      <c r="N288" s="254"/>
      <c r="O288" s="252"/>
      <c r="Q288" s="258"/>
    </row>
    <row r="289" spans="2:17" x14ac:dyDescent="0.25">
      <c r="B289" s="38"/>
      <c r="C289" s="255"/>
      <c r="D289" s="256"/>
      <c r="E289" s="38"/>
      <c r="F289" s="38"/>
      <c r="G289" s="257"/>
      <c r="K289" s="249"/>
      <c r="L289" s="253"/>
      <c r="M289" s="344"/>
      <c r="N289" s="254"/>
      <c r="O289" s="252"/>
      <c r="Q289" s="259"/>
    </row>
    <row r="290" spans="2:17" x14ac:dyDescent="0.25">
      <c r="B290" s="38"/>
      <c r="C290" s="255"/>
      <c r="D290" s="256"/>
      <c r="E290" s="38"/>
      <c r="F290" s="38"/>
      <c r="G290" s="257"/>
      <c r="K290" s="249"/>
      <c r="L290" s="253"/>
      <c r="M290" s="344"/>
      <c r="N290" s="254"/>
      <c r="O290" s="252"/>
      <c r="Q290" s="258"/>
    </row>
    <row r="291" spans="2:17" x14ac:dyDescent="0.25">
      <c r="B291" s="38"/>
      <c r="C291" s="255"/>
      <c r="D291" s="256"/>
      <c r="E291" s="38"/>
      <c r="F291" s="38"/>
      <c r="G291" s="257"/>
      <c r="K291" s="249"/>
      <c r="L291" s="253"/>
      <c r="M291" s="344"/>
      <c r="N291" s="254"/>
      <c r="O291" s="252"/>
      <c r="Q291" s="258"/>
    </row>
    <row r="292" spans="2:17" x14ac:dyDescent="0.25">
      <c r="B292" s="38"/>
      <c r="C292" s="255"/>
      <c r="D292" s="256"/>
      <c r="E292" s="38"/>
      <c r="F292" s="38"/>
      <c r="G292" s="257"/>
      <c r="K292" s="249"/>
      <c r="L292" s="253"/>
      <c r="M292" s="344"/>
      <c r="N292" s="254"/>
      <c r="O292" s="252"/>
      <c r="Q292" s="258"/>
    </row>
    <row r="293" spans="2:17" x14ac:dyDescent="0.25">
      <c r="B293" s="38"/>
      <c r="C293" s="255"/>
      <c r="D293" s="256"/>
      <c r="E293" s="38"/>
      <c r="F293" s="38"/>
      <c r="G293" s="257"/>
      <c r="K293" s="249"/>
      <c r="L293" s="253"/>
      <c r="M293" s="344"/>
      <c r="N293" s="254"/>
      <c r="O293" s="252"/>
      <c r="Q293" s="258"/>
    </row>
    <row r="294" spans="2:17" x14ac:dyDescent="0.25">
      <c r="B294" s="38"/>
      <c r="C294" s="255"/>
      <c r="D294" s="256"/>
      <c r="E294" s="38"/>
      <c r="F294" s="38"/>
      <c r="G294" s="257"/>
      <c r="K294" s="249"/>
      <c r="L294" s="253"/>
      <c r="M294" s="344"/>
      <c r="N294" s="254"/>
      <c r="O294" s="252"/>
      <c r="Q294" s="258"/>
    </row>
    <row r="295" spans="2:17" x14ac:dyDescent="0.25">
      <c r="B295" s="38"/>
      <c r="C295" s="255"/>
      <c r="D295" s="256"/>
      <c r="E295" s="38"/>
      <c r="F295" s="38"/>
      <c r="G295" s="257"/>
      <c r="K295" s="249"/>
      <c r="L295" s="253"/>
      <c r="M295" s="344"/>
      <c r="N295" s="254"/>
      <c r="O295" s="252"/>
      <c r="Q295" s="258"/>
    </row>
    <row r="296" spans="2:17" x14ac:dyDescent="0.25">
      <c r="B296" s="38"/>
      <c r="C296" s="255"/>
      <c r="D296" s="256"/>
      <c r="E296" s="38"/>
      <c r="F296" s="38"/>
      <c r="G296" s="257"/>
      <c r="K296" s="249"/>
      <c r="L296" s="253"/>
      <c r="M296" s="344"/>
      <c r="N296" s="254"/>
      <c r="O296" s="252"/>
      <c r="Q296" s="258"/>
    </row>
    <row r="297" spans="2:17" x14ac:dyDescent="0.25">
      <c r="B297" s="38"/>
      <c r="C297" s="255"/>
      <c r="D297" s="256"/>
      <c r="E297" s="38"/>
      <c r="F297" s="38"/>
      <c r="G297" s="257"/>
      <c r="K297" s="249"/>
      <c r="L297" s="253"/>
      <c r="M297" s="344"/>
      <c r="N297" s="254"/>
      <c r="O297" s="252"/>
      <c r="Q297" s="258"/>
    </row>
    <row r="298" spans="2:17" x14ac:dyDescent="0.25">
      <c r="B298" s="38"/>
      <c r="C298" s="255"/>
      <c r="D298" s="256"/>
      <c r="E298" s="38"/>
      <c r="F298" s="38"/>
      <c r="G298" s="257"/>
      <c r="K298" s="249"/>
      <c r="L298" s="253"/>
      <c r="M298" s="344"/>
      <c r="N298" s="254"/>
      <c r="O298" s="252"/>
      <c r="Q298" s="258"/>
    </row>
    <row r="299" spans="2:17" x14ac:dyDescent="0.25">
      <c r="B299" s="38"/>
      <c r="C299" s="255"/>
      <c r="D299" s="256"/>
      <c r="E299" s="38"/>
      <c r="F299" s="38"/>
      <c r="G299" s="257"/>
      <c r="K299" s="249"/>
      <c r="L299" s="253"/>
      <c r="M299" s="344"/>
      <c r="N299" s="254"/>
      <c r="O299" s="252"/>
      <c r="Q299" s="258"/>
    </row>
    <row r="300" spans="2:17" x14ac:dyDescent="0.25">
      <c r="B300" s="38"/>
      <c r="C300" s="255"/>
      <c r="D300" s="256"/>
      <c r="E300" s="38"/>
      <c r="F300" s="38"/>
      <c r="G300" s="257"/>
      <c r="K300" s="249"/>
      <c r="L300" s="253"/>
      <c r="M300" s="344"/>
      <c r="N300" s="254"/>
      <c r="O300" s="252"/>
      <c r="Q300" s="258"/>
    </row>
    <row r="301" spans="2:17" x14ac:dyDescent="0.25">
      <c r="B301" s="38"/>
      <c r="C301" s="255"/>
      <c r="D301" s="256"/>
      <c r="E301" s="38"/>
      <c r="F301" s="38"/>
      <c r="G301" s="257"/>
      <c r="K301" s="249"/>
      <c r="L301" s="253"/>
      <c r="M301" s="344"/>
      <c r="N301" s="254"/>
      <c r="O301" s="252"/>
      <c r="Q301" s="258"/>
    </row>
    <row r="302" spans="2:17" x14ac:dyDescent="0.25">
      <c r="B302" s="38"/>
      <c r="C302" s="255"/>
      <c r="D302" s="256"/>
      <c r="E302" s="38"/>
      <c r="F302" s="38"/>
      <c r="G302" s="257"/>
      <c r="K302" s="249"/>
      <c r="L302" s="253"/>
      <c r="M302" s="344"/>
      <c r="N302" s="254"/>
      <c r="O302" s="252"/>
      <c r="Q302" s="258"/>
    </row>
    <row r="303" spans="2:17" x14ac:dyDescent="0.25">
      <c r="B303" s="38"/>
      <c r="C303" s="255"/>
      <c r="D303" s="256"/>
      <c r="E303" s="38"/>
      <c r="F303" s="38"/>
      <c r="G303" s="257"/>
      <c r="K303" s="249"/>
      <c r="L303" s="253"/>
      <c r="M303" s="344"/>
      <c r="N303" s="254"/>
      <c r="O303" s="252"/>
      <c r="Q303" s="258"/>
    </row>
    <row r="304" spans="2:17" x14ac:dyDescent="0.25">
      <c r="B304" s="38"/>
      <c r="C304" s="255"/>
      <c r="D304" s="256"/>
      <c r="E304" s="38"/>
      <c r="F304" s="38"/>
      <c r="G304" s="257"/>
      <c r="K304" s="249"/>
      <c r="L304" s="253"/>
      <c r="M304" s="344"/>
      <c r="N304" s="254"/>
      <c r="O304" s="252"/>
      <c r="Q304" s="258"/>
    </row>
    <row r="305" spans="2:17" x14ac:dyDescent="0.25">
      <c r="B305" s="38"/>
      <c r="C305" s="255"/>
      <c r="D305" s="256"/>
      <c r="E305" s="38"/>
      <c r="F305" s="38"/>
      <c r="G305" s="257"/>
      <c r="K305" s="249"/>
      <c r="L305" s="253"/>
      <c r="M305" s="344"/>
      <c r="N305" s="254"/>
      <c r="O305" s="252"/>
      <c r="Q305" s="258"/>
    </row>
    <row r="306" spans="2:17" x14ac:dyDescent="0.25">
      <c r="B306" s="38"/>
      <c r="C306" s="255"/>
      <c r="D306" s="256"/>
      <c r="E306" s="38"/>
      <c r="F306" s="38"/>
      <c r="G306" s="257"/>
      <c r="K306" s="249"/>
      <c r="L306" s="253"/>
      <c r="M306" s="344"/>
      <c r="N306" s="254"/>
      <c r="O306" s="252"/>
      <c r="Q306" s="258"/>
    </row>
    <row r="307" spans="2:17" x14ac:dyDescent="0.25">
      <c r="B307" s="38"/>
      <c r="C307" s="255"/>
      <c r="D307" s="256"/>
      <c r="E307" s="38"/>
      <c r="F307" s="38"/>
      <c r="G307" s="257"/>
      <c r="K307" s="249"/>
      <c r="L307" s="253"/>
      <c r="M307" s="344"/>
      <c r="N307" s="254"/>
      <c r="O307" s="252"/>
      <c r="Q307" s="258"/>
    </row>
    <row r="308" spans="2:17" x14ac:dyDescent="0.25">
      <c r="B308" s="38"/>
      <c r="C308" s="255"/>
      <c r="D308" s="256"/>
      <c r="E308" s="38"/>
      <c r="F308" s="38"/>
      <c r="G308" s="257"/>
      <c r="K308" s="249"/>
      <c r="L308" s="253"/>
      <c r="M308" s="344"/>
      <c r="N308" s="254"/>
      <c r="O308" s="252"/>
      <c r="Q308" s="258"/>
    </row>
    <row r="309" spans="2:17" x14ac:dyDescent="0.25">
      <c r="B309" s="38"/>
      <c r="C309" s="255"/>
      <c r="D309" s="256"/>
      <c r="E309" s="38"/>
      <c r="F309" s="38"/>
      <c r="G309" s="257"/>
      <c r="K309" s="249"/>
      <c r="L309" s="253"/>
      <c r="M309" s="344"/>
      <c r="N309" s="254"/>
      <c r="O309" s="252"/>
      <c r="Q309" s="258"/>
    </row>
    <row r="310" spans="2:17" x14ac:dyDescent="0.25">
      <c r="B310" s="38"/>
      <c r="C310" s="255"/>
      <c r="D310" s="256"/>
      <c r="E310" s="38"/>
      <c r="F310" s="38"/>
      <c r="G310" s="257"/>
      <c r="K310" s="249"/>
      <c r="L310" s="253"/>
      <c r="M310" s="344"/>
      <c r="N310" s="254"/>
      <c r="O310" s="252"/>
      <c r="Q310" s="258"/>
    </row>
    <row r="311" spans="2:17" x14ac:dyDescent="0.25">
      <c r="B311" s="38"/>
      <c r="C311" s="255"/>
      <c r="D311" s="256"/>
      <c r="E311" s="38"/>
      <c r="F311" s="38"/>
      <c r="G311" s="257"/>
      <c r="K311" s="249"/>
      <c r="L311" s="253"/>
      <c r="M311" s="344"/>
      <c r="N311" s="254"/>
      <c r="O311" s="252"/>
      <c r="Q311" s="258"/>
    </row>
    <row r="312" spans="2:17" x14ac:dyDescent="0.25">
      <c r="B312" s="38"/>
      <c r="C312" s="255"/>
      <c r="D312" s="256"/>
      <c r="E312" s="38"/>
      <c r="F312" s="38"/>
      <c r="G312" s="257"/>
      <c r="K312" s="249"/>
      <c r="L312" s="253"/>
      <c r="M312" s="344"/>
      <c r="N312" s="254"/>
      <c r="O312" s="252"/>
      <c r="Q312" s="258"/>
    </row>
    <row r="313" spans="2:17" x14ac:dyDescent="0.25">
      <c r="B313" s="38"/>
      <c r="C313" s="255"/>
      <c r="D313" s="256"/>
      <c r="E313" s="38"/>
      <c r="F313" s="38"/>
      <c r="G313" s="257"/>
      <c r="K313" s="249"/>
      <c r="L313" s="253"/>
      <c r="M313" s="344"/>
      <c r="N313" s="254"/>
      <c r="O313" s="252"/>
      <c r="Q313" s="258"/>
    </row>
    <row r="314" spans="2:17" x14ac:dyDescent="0.25">
      <c r="B314" s="38"/>
      <c r="C314" s="255"/>
      <c r="D314" s="256"/>
      <c r="E314" s="38"/>
      <c r="F314" s="38"/>
      <c r="G314" s="257"/>
      <c r="K314" s="249"/>
      <c r="L314" s="253"/>
      <c r="M314" s="344"/>
      <c r="N314" s="254"/>
      <c r="O314" s="252"/>
      <c r="Q314" s="258"/>
    </row>
    <row r="315" spans="2:17" x14ac:dyDescent="0.25">
      <c r="B315" s="38"/>
      <c r="C315" s="255"/>
      <c r="D315" s="256"/>
      <c r="E315" s="38"/>
      <c r="F315" s="38"/>
      <c r="G315" s="257"/>
      <c r="K315" s="249"/>
      <c r="L315" s="253"/>
      <c r="M315" s="344"/>
      <c r="N315" s="254"/>
      <c r="O315" s="252"/>
      <c r="Q315" s="258"/>
    </row>
    <row r="316" spans="2:17" x14ac:dyDescent="0.25">
      <c r="B316" s="38"/>
      <c r="C316" s="255"/>
      <c r="D316" s="256"/>
      <c r="E316" s="38"/>
      <c r="F316" s="38"/>
      <c r="G316" s="257"/>
      <c r="K316" s="249"/>
      <c r="L316" s="253"/>
      <c r="M316" s="344"/>
      <c r="N316" s="254"/>
      <c r="O316" s="252"/>
      <c r="Q316" s="258"/>
    </row>
    <row r="317" spans="2:17" x14ac:dyDescent="0.25">
      <c r="B317" s="38"/>
      <c r="C317" s="255"/>
      <c r="D317" s="256"/>
      <c r="E317" s="38"/>
      <c r="F317" s="38"/>
      <c r="G317" s="257"/>
      <c r="K317" s="249"/>
      <c r="L317" s="253"/>
      <c r="M317" s="344"/>
      <c r="N317" s="254"/>
      <c r="O317" s="252"/>
      <c r="Q317" s="258"/>
    </row>
    <row r="318" spans="2:17" x14ac:dyDescent="0.25">
      <c r="B318" s="38"/>
      <c r="C318" s="255"/>
      <c r="D318" s="256"/>
      <c r="E318" s="38"/>
      <c r="F318" s="38"/>
      <c r="G318" s="257"/>
      <c r="K318" s="249"/>
      <c r="L318" s="253"/>
      <c r="M318" s="344"/>
      <c r="N318" s="254"/>
      <c r="O318" s="252"/>
      <c r="Q318" s="258"/>
    </row>
    <row r="319" spans="2:17" x14ac:dyDescent="0.25">
      <c r="B319" s="38"/>
      <c r="C319" s="255"/>
      <c r="D319" s="256"/>
      <c r="E319" s="38"/>
      <c r="F319" s="38"/>
      <c r="G319" s="257"/>
      <c r="K319" s="249"/>
      <c r="L319" s="253"/>
      <c r="M319" s="344"/>
      <c r="N319" s="254"/>
      <c r="O319" s="252"/>
      <c r="Q319" s="258"/>
    </row>
    <row r="320" spans="2:17" x14ac:dyDescent="0.25">
      <c r="B320" s="38"/>
      <c r="C320" s="255"/>
      <c r="D320" s="256"/>
      <c r="E320" s="38"/>
      <c r="F320" s="38"/>
      <c r="G320" s="257"/>
      <c r="K320" s="249"/>
      <c r="L320" s="253"/>
      <c r="M320" s="344"/>
      <c r="N320" s="254"/>
      <c r="O320" s="252"/>
      <c r="Q320" s="258"/>
    </row>
    <row r="321" spans="2:17" x14ac:dyDescent="0.25">
      <c r="B321" s="38"/>
      <c r="C321" s="255"/>
      <c r="D321" s="256"/>
      <c r="E321" s="38"/>
      <c r="F321" s="38"/>
      <c r="G321" s="257"/>
      <c r="K321" s="249"/>
      <c r="L321" s="253"/>
      <c r="M321" s="344"/>
      <c r="N321" s="254"/>
      <c r="O321" s="252"/>
      <c r="Q321" s="258"/>
    </row>
    <row r="322" spans="2:17" x14ac:dyDescent="0.25">
      <c r="B322" s="38"/>
      <c r="C322" s="255"/>
      <c r="D322" s="256"/>
      <c r="E322" s="38"/>
      <c r="F322" s="38"/>
      <c r="G322" s="257"/>
      <c r="K322" s="249"/>
      <c r="L322" s="253"/>
      <c r="M322" s="344"/>
      <c r="N322" s="254"/>
      <c r="O322" s="252"/>
      <c r="Q322" s="258"/>
    </row>
    <row r="323" spans="2:17" x14ac:dyDescent="0.25">
      <c r="B323" s="38"/>
      <c r="C323" s="255"/>
      <c r="D323" s="256"/>
      <c r="E323" s="38"/>
      <c r="F323" s="38"/>
      <c r="G323" s="257"/>
      <c r="K323" s="249"/>
      <c r="L323" s="253"/>
      <c r="M323" s="344"/>
      <c r="N323" s="254"/>
      <c r="O323" s="252"/>
      <c r="Q323" s="258"/>
    </row>
    <row r="324" spans="2:17" x14ac:dyDescent="0.25">
      <c r="B324" s="38"/>
      <c r="C324" s="255"/>
      <c r="D324" s="256"/>
      <c r="E324" s="38"/>
      <c r="F324" s="38"/>
      <c r="G324" s="257"/>
      <c r="K324" s="249"/>
      <c r="L324" s="253"/>
      <c r="M324" s="344"/>
      <c r="N324" s="254"/>
      <c r="O324" s="252"/>
      <c r="Q324" s="258"/>
    </row>
    <row r="325" spans="2:17" x14ac:dyDescent="0.25">
      <c r="B325" s="38"/>
      <c r="C325" s="255"/>
      <c r="D325" s="256"/>
      <c r="E325" s="38"/>
      <c r="F325" s="38"/>
      <c r="G325" s="257"/>
      <c r="K325" s="249"/>
      <c r="L325" s="253"/>
      <c r="M325" s="344"/>
      <c r="N325" s="254"/>
      <c r="O325" s="252"/>
      <c r="Q325" s="259"/>
    </row>
    <row r="326" spans="2:17" x14ac:dyDescent="0.25">
      <c r="B326" s="38"/>
      <c r="C326" s="255"/>
      <c r="D326" s="256"/>
      <c r="E326" s="38"/>
      <c r="F326" s="38"/>
      <c r="G326" s="257"/>
      <c r="K326" s="249"/>
      <c r="L326" s="253"/>
      <c r="M326" s="344"/>
      <c r="N326" s="254"/>
      <c r="O326" s="252"/>
      <c r="Q326" s="258"/>
    </row>
    <row r="327" spans="2:17" x14ac:dyDescent="0.25">
      <c r="B327" s="38"/>
      <c r="C327" s="255"/>
      <c r="D327" s="256"/>
      <c r="E327" s="38"/>
      <c r="F327" s="38"/>
      <c r="G327" s="257"/>
      <c r="K327" s="249"/>
      <c r="L327" s="253"/>
      <c r="M327" s="344"/>
      <c r="N327" s="254"/>
      <c r="O327" s="252"/>
      <c r="Q327" s="258"/>
    </row>
    <row r="328" spans="2:17" x14ac:dyDescent="0.25">
      <c r="B328" s="38"/>
      <c r="C328" s="255"/>
      <c r="D328" s="256"/>
      <c r="E328" s="38"/>
      <c r="F328" s="38"/>
      <c r="G328" s="257"/>
      <c r="K328" s="249"/>
      <c r="L328" s="253"/>
      <c r="M328" s="344"/>
      <c r="N328" s="254"/>
      <c r="O328" s="252"/>
      <c r="Q328" s="258"/>
    </row>
    <row r="329" spans="2:17" x14ac:dyDescent="0.25">
      <c r="B329" s="38"/>
      <c r="C329" s="255"/>
      <c r="D329" s="256"/>
      <c r="E329" s="38"/>
      <c r="F329" s="38"/>
      <c r="G329" s="257"/>
      <c r="K329" s="249"/>
      <c r="L329" s="253"/>
      <c r="M329" s="344"/>
      <c r="N329" s="254"/>
      <c r="O329" s="252"/>
      <c r="Q329" s="258"/>
    </row>
    <row r="330" spans="2:17" x14ac:dyDescent="0.25">
      <c r="B330" s="38"/>
      <c r="C330" s="255"/>
      <c r="D330" s="256"/>
      <c r="E330" s="38"/>
      <c r="F330" s="38"/>
      <c r="G330" s="257"/>
      <c r="K330" s="249"/>
      <c r="L330" s="253"/>
      <c r="M330" s="344"/>
      <c r="N330" s="254"/>
      <c r="O330" s="252"/>
      <c r="Q330" s="258"/>
    </row>
    <row r="331" spans="2:17" x14ac:dyDescent="0.25">
      <c r="B331" s="38"/>
      <c r="C331" s="255"/>
      <c r="D331" s="256"/>
      <c r="E331" s="38"/>
      <c r="F331" s="38"/>
      <c r="G331" s="257"/>
      <c r="K331" s="249"/>
      <c r="L331" s="253"/>
      <c r="M331" s="344"/>
      <c r="N331" s="254"/>
      <c r="O331" s="252"/>
      <c r="Q331" s="258"/>
    </row>
    <row r="332" spans="2:17" x14ac:dyDescent="0.25">
      <c r="B332" s="38"/>
      <c r="C332" s="255"/>
      <c r="D332" s="256"/>
      <c r="E332" s="38"/>
      <c r="F332" s="38"/>
      <c r="G332" s="257"/>
      <c r="K332" s="249"/>
      <c r="L332" s="253"/>
      <c r="M332" s="344"/>
      <c r="N332" s="254"/>
      <c r="O332" s="252"/>
      <c r="Q332" s="258"/>
    </row>
    <row r="333" spans="2:17" x14ac:dyDescent="0.25">
      <c r="B333" s="38"/>
      <c r="C333" s="255"/>
      <c r="D333" s="256"/>
      <c r="E333" s="38"/>
      <c r="F333" s="38"/>
      <c r="G333" s="257"/>
      <c r="K333" s="249"/>
      <c r="L333" s="253"/>
      <c r="M333" s="344"/>
      <c r="N333" s="254"/>
      <c r="O333" s="252"/>
      <c r="Q333" s="258"/>
    </row>
    <row r="334" spans="2:17" x14ac:dyDescent="0.25">
      <c r="B334" s="38"/>
      <c r="C334" s="255"/>
      <c r="D334" s="256"/>
      <c r="E334" s="38"/>
      <c r="F334" s="38"/>
      <c r="G334" s="257"/>
      <c r="K334" s="249"/>
      <c r="L334" s="253"/>
      <c r="M334" s="344"/>
      <c r="N334" s="254"/>
      <c r="O334" s="252"/>
      <c r="Q334" s="258"/>
    </row>
    <row r="335" spans="2:17" x14ac:dyDescent="0.25">
      <c r="B335" s="38"/>
      <c r="C335" s="255"/>
      <c r="D335" s="256"/>
      <c r="E335" s="38"/>
      <c r="F335" s="38"/>
      <c r="G335" s="257"/>
      <c r="K335" s="249"/>
      <c r="L335" s="253"/>
      <c r="M335" s="344"/>
      <c r="N335" s="254"/>
      <c r="O335" s="252"/>
      <c r="Q335" s="258"/>
    </row>
    <row r="336" spans="2:17" x14ac:dyDescent="0.25">
      <c r="B336" s="38"/>
      <c r="C336" s="255"/>
      <c r="D336" s="256"/>
      <c r="E336" s="38"/>
      <c r="F336" s="38"/>
      <c r="G336" s="257"/>
      <c r="K336" s="249"/>
      <c r="L336" s="253"/>
      <c r="M336" s="344"/>
      <c r="N336" s="254"/>
      <c r="O336" s="252"/>
      <c r="Q336" s="258"/>
    </row>
    <row r="337" spans="2:17" x14ac:dyDescent="0.25">
      <c r="B337" s="38"/>
      <c r="C337" s="255"/>
      <c r="D337" s="256"/>
      <c r="E337" s="38"/>
      <c r="F337" s="38"/>
      <c r="G337" s="257"/>
      <c r="K337" s="249"/>
      <c r="L337" s="253"/>
      <c r="M337" s="344"/>
      <c r="N337" s="254"/>
      <c r="O337" s="252"/>
      <c r="Q337" s="258"/>
    </row>
    <row r="338" spans="2:17" x14ac:dyDescent="0.25">
      <c r="B338" s="38"/>
      <c r="C338" s="255"/>
      <c r="D338" s="256"/>
      <c r="E338" s="38"/>
      <c r="F338" s="38"/>
      <c r="G338" s="257"/>
      <c r="K338" s="249"/>
      <c r="L338" s="253"/>
      <c r="M338" s="344"/>
      <c r="N338" s="254"/>
      <c r="O338" s="252"/>
      <c r="Q338" s="258"/>
    </row>
    <row r="339" spans="2:17" x14ac:dyDescent="0.25">
      <c r="B339" s="38"/>
      <c r="C339" s="255"/>
      <c r="D339" s="256"/>
      <c r="E339" s="38"/>
      <c r="F339" s="38"/>
      <c r="G339" s="257"/>
      <c r="K339" s="249"/>
      <c r="L339" s="253"/>
      <c r="M339" s="344"/>
      <c r="N339" s="254"/>
      <c r="O339" s="252"/>
      <c r="Q339" s="258"/>
    </row>
    <row r="340" spans="2:17" x14ac:dyDescent="0.25">
      <c r="B340" s="38"/>
      <c r="C340" s="255"/>
      <c r="D340" s="256"/>
      <c r="E340" s="38"/>
      <c r="F340" s="38"/>
      <c r="G340" s="257"/>
      <c r="K340" s="249"/>
      <c r="L340" s="253"/>
      <c r="M340" s="344"/>
      <c r="N340" s="254"/>
      <c r="O340" s="252"/>
      <c r="Q340" s="258"/>
    </row>
    <row r="341" spans="2:17" x14ac:dyDescent="0.25">
      <c r="B341" s="38"/>
      <c r="C341" s="255"/>
      <c r="D341" s="256"/>
      <c r="E341" s="38"/>
      <c r="F341" s="38"/>
      <c r="G341" s="257"/>
      <c r="K341" s="249"/>
      <c r="L341" s="253"/>
      <c r="M341" s="344"/>
      <c r="N341" s="254"/>
      <c r="O341" s="252"/>
      <c r="Q341" s="258"/>
    </row>
    <row r="342" spans="2:17" x14ac:dyDescent="0.25">
      <c r="B342" s="38"/>
      <c r="C342" s="255"/>
      <c r="D342" s="256"/>
      <c r="E342" s="38"/>
      <c r="F342" s="38"/>
      <c r="G342" s="257"/>
      <c r="K342" s="249"/>
      <c r="L342" s="253"/>
      <c r="M342" s="344"/>
      <c r="N342" s="254"/>
      <c r="O342" s="252"/>
      <c r="Q342" s="258"/>
    </row>
    <row r="343" spans="2:17" x14ac:dyDescent="0.25">
      <c r="B343" s="38"/>
      <c r="C343" s="255"/>
      <c r="D343" s="256"/>
      <c r="E343" s="38"/>
      <c r="F343" s="38"/>
      <c r="G343" s="257"/>
      <c r="K343" s="249"/>
      <c r="L343" s="253"/>
      <c r="M343" s="344"/>
      <c r="N343" s="254"/>
      <c r="O343" s="252"/>
      <c r="Q343" s="258"/>
    </row>
    <row r="344" spans="2:17" x14ac:dyDescent="0.25">
      <c r="B344" s="38"/>
      <c r="C344" s="255"/>
      <c r="D344" s="256"/>
      <c r="E344" s="38"/>
      <c r="F344" s="38"/>
      <c r="G344" s="257"/>
      <c r="K344" s="249"/>
      <c r="L344" s="253"/>
      <c r="M344" s="344"/>
      <c r="N344" s="254"/>
      <c r="O344" s="252"/>
      <c r="Q344" s="258"/>
    </row>
    <row r="345" spans="2:17" x14ac:dyDescent="0.25">
      <c r="B345" s="38"/>
      <c r="C345" s="255"/>
      <c r="D345" s="256"/>
      <c r="E345" s="38"/>
      <c r="F345" s="38"/>
      <c r="G345" s="257"/>
      <c r="K345" s="249"/>
      <c r="L345" s="253"/>
      <c r="M345" s="344"/>
      <c r="N345" s="254"/>
      <c r="O345" s="252"/>
      <c r="Q345" s="258"/>
    </row>
    <row r="346" spans="2:17" x14ac:dyDescent="0.25">
      <c r="B346" s="38"/>
      <c r="C346" s="255"/>
      <c r="D346" s="256"/>
      <c r="E346" s="38"/>
      <c r="F346" s="38"/>
      <c r="G346" s="257"/>
      <c r="K346" s="249"/>
      <c r="L346" s="253"/>
      <c r="M346" s="344"/>
      <c r="N346" s="254"/>
      <c r="O346" s="252"/>
      <c r="Q346" s="258"/>
    </row>
    <row r="347" spans="2:17" x14ac:dyDescent="0.25">
      <c r="B347" s="38"/>
      <c r="C347" s="255"/>
      <c r="D347" s="256"/>
      <c r="E347" s="38"/>
      <c r="F347" s="38"/>
      <c r="G347" s="257"/>
      <c r="K347" s="249"/>
      <c r="L347" s="253"/>
      <c r="M347" s="344"/>
      <c r="N347" s="254"/>
      <c r="O347" s="252"/>
      <c r="Q347" s="258"/>
    </row>
    <row r="348" spans="2:17" x14ac:dyDescent="0.25">
      <c r="B348" s="38"/>
      <c r="C348" s="255"/>
      <c r="D348" s="256"/>
      <c r="E348" s="38"/>
      <c r="F348" s="38"/>
      <c r="G348" s="257"/>
      <c r="K348" s="249"/>
      <c r="L348" s="253"/>
      <c r="M348" s="344"/>
      <c r="N348" s="254"/>
      <c r="O348" s="252"/>
      <c r="Q348" s="258"/>
    </row>
    <row r="349" spans="2:17" x14ac:dyDescent="0.25">
      <c r="B349" s="38"/>
      <c r="C349" s="255"/>
      <c r="D349" s="256"/>
      <c r="E349" s="38"/>
      <c r="F349" s="38"/>
      <c r="G349" s="257"/>
      <c r="K349" s="249"/>
      <c r="L349" s="253"/>
      <c r="M349" s="344"/>
      <c r="N349" s="254"/>
      <c r="O349" s="252"/>
      <c r="Q349" s="258"/>
    </row>
    <row r="350" spans="2:17" x14ac:dyDescent="0.25">
      <c r="B350" s="38"/>
      <c r="C350" s="255"/>
      <c r="D350" s="256"/>
      <c r="E350" s="38"/>
      <c r="F350" s="38"/>
      <c r="G350" s="257"/>
      <c r="K350" s="249"/>
      <c r="L350" s="253"/>
      <c r="M350" s="344"/>
      <c r="N350" s="254"/>
      <c r="O350" s="252"/>
      <c r="Q350" s="258"/>
    </row>
    <row r="351" spans="2:17" x14ac:dyDescent="0.25">
      <c r="B351" s="38"/>
      <c r="C351" s="255"/>
      <c r="D351" s="256"/>
      <c r="E351" s="38"/>
      <c r="F351" s="38"/>
      <c r="G351" s="257"/>
      <c r="K351" s="249"/>
      <c r="L351" s="253"/>
      <c r="M351" s="344"/>
      <c r="N351" s="254"/>
      <c r="O351" s="252"/>
      <c r="Q351" s="258"/>
    </row>
    <row r="352" spans="2:17" x14ac:dyDescent="0.25">
      <c r="B352" s="38"/>
      <c r="C352" s="255"/>
      <c r="D352" s="256"/>
      <c r="E352" s="38"/>
      <c r="F352" s="38"/>
      <c r="G352" s="257"/>
      <c r="K352" s="249"/>
      <c r="L352" s="253"/>
      <c r="M352" s="344"/>
      <c r="N352" s="254"/>
      <c r="O352" s="252"/>
      <c r="Q352" s="258"/>
    </row>
    <row r="353" spans="2:17" x14ac:dyDescent="0.25">
      <c r="B353" s="38"/>
      <c r="C353" s="255"/>
      <c r="D353" s="256"/>
      <c r="E353" s="38"/>
      <c r="F353" s="38"/>
      <c r="G353" s="257"/>
      <c r="K353" s="249"/>
      <c r="L353" s="253"/>
      <c r="M353" s="344"/>
      <c r="N353" s="254"/>
      <c r="O353" s="252"/>
      <c r="Q353" s="258"/>
    </row>
    <row r="354" spans="2:17" x14ac:dyDescent="0.25">
      <c r="B354" s="38"/>
      <c r="C354" s="255"/>
      <c r="D354" s="256"/>
      <c r="E354" s="38"/>
      <c r="F354" s="38"/>
      <c r="G354" s="257"/>
      <c r="K354" s="249"/>
      <c r="L354" s="253"/>
      <c r="M354" s="344"/>
      <c r="N354" s="254"/>
      <c r="O354" s="252"/>
      <c r="Q354" s="258"/>
    </row>
    <row r="355" spans="2:17" x14ac:dyDescent="0.25">
      <c r="B355" s="38"/>
      <c r="C355" s="255"/>
      <c r="D355" s="256"/>
      <c r="E355" s="38"/>
      <c r="F355" s="38"/>
      <c r="G355" s="257"/>
      <c r="K355" s="249"/>
      <c r="L355" s="253"/>
      <c r="M355" s="344"/>
      <c r="N355" s="254"/>
      <c r="O355" s="252"/>
      <c r="Q355" s="258"/>
    </row>
    <row r="356" spans="2:17" x14ac:dyDescent="0.25">
      <c r="B356" s="38"/>
      <c r="C356" s="255"/>
      <c r="D356" s="256"/>
      <c r="E356" s="38"/>
      <c r="F356" s="38"/>
      <c r="G356" s="257"/>
      <c r="K356" s="249"/>
      <c r="L356" s="253"/>
      <c r="M356" s="344"/>
      <c r="N356" s="254"/>
      <c r="O356" s="252"/>
      <c r="Q356" s="258"/>
    </row>
    <row r="357" spans="2:17" x14ac:dyDescent="0.25">
      <c r="B357" s="38"/>
      <c r="C357" s="255"/>
      <c r="D357" s="256"/>
      <c r="E357" s="38"/>
      <c r="F357" s="38"/>
      <c r="G357" s="257"/>
      <c r="K357" s="249"/>
      <c r="L357" s="253"/>
      <c r="M357" s="344"/>
      <c r="N357" s="254"/>
      <c r="O357" s="252"/>
      <c r="Q357" s="258"/>
    </row>
    <row r="358" spans="2:17" x14ac:dyDescent="0.25">
      <c r="B358" s="38"/>
      <c r="C358" s="255"/>
      <c r="D358" s="256"/>
      <c r="E358" s="38"/>
      <c r="F358" s="38"/>
      <c r="G358" s="257"/>
      <c r="K358" s="249"/>
      <c r="L358" s="253"/>
      <c r="M358" s="344"/>
      <c r="N358" s="254"/>
      <c r="O358" s="252"/>
      <c r="Q358" s="258"/>
    </row>
    <row r="359" spans="2:17" x14ac:dyDescent="0.25">
      <c r="B359" s="38"/>
      <c r="C359" s="255"/>
      <c r="D359" s="256"/>
      <c r="E359" s="38"/>
      <c r="F359" s="38"/>
      <c r="G359" s="257"/>
      <c r="K359" s="249"/>
      <c r="L359" s="253"/>
      <c r="M359" s="344"/>
      <c r="N359" s="254"/>
      <c r="O359" s="252"/>
      <c r="Q359" s="258"/>
    </row>
    <row r="360" spans="2:17" x14ac:dyDescent="0.25">
      <c r="B360" s="38"/>
      <c r="C360" s="255"/>
      <c r="D360" s="256"/>
      <c r="E360" s="38"/>
      <c r="F360" s="38"/>
      <c r="G360" s="257"/>
      <c r="K360" s="249"/>
      <c r="L360" s="253"/>
      <c r="M360" s="344"/>
      <c r="N360" s="254"/>
      <c r="O360" s="252"/>
      <c r="Q360" s="258"/>
    </row>
    <row r="361" spans="2:17" x14ac:dyDescent="0.25">
      <c r="B361" s="38"/>
      <c r="C361" s="255"/>
      <c r="D361" s="256"/>
      <c r="E361" s="38"/>
      <c r="F361" s="38"/>
      <c r="G361" s="257"/>
      <c r="K361" s="249"/>
      <c r="L361" s="253"/>
      <c r="M361" s="344"/>
      <c r="N361" s="254"/>
      <c r="O361" s="252"/>
      <c r="Q361" s="258"/>
    </row>
    <row r="362" spans="2:17" x14ac:dyDescent="0.25">
      <c r="B362" s="38"/>
      <c r="C362" s="255"/>
      <c r="D362" s="256"/>
      <c r="E362" s="38"/>
      <c r="F362" s="38"/>
      <c r="G362" s="257"/>
      <c r="K362" s="249"/>
      <c r="L362" s="253"/>
      <c r="M362" s="344"/>
      <c r="N362" s="254"/>
      <c r="O362" s="252"/>
      <c r="Q362" s="258"/>
    </row>
    <row r="363" spans="2:17" x14ac:dyDescent="0.25">
      <c r="B363" s="38"/>
      <c r="C363" s="255"/>
      <c r="D363" s="256"/>
      <c r="E363" s="38"/>
      <c r="F363" s="38"/>
      <c r="G363" s="257"/>
      <c r="K363" s="249"/>
      <c r="L363" s="253"/>
      <c r="M363" s="344"/>
      <c r="N363" s="254"/>
      <c r="O363" s="252"/>
      <c r="Q363" s="259"/>
    </row>
    <row r="364" spans="2:17" x14ac:dyDescent="0.25">
      <c r="B364" s="38"/>
      <c r="C364" s="255"/>
      <c r="D364" s="256"/>
      <c r="E364" s="38"/>
      <c r="F364" s="38"/>
      <c r="G364" s="257"/>
      <c r="K364" s="249"/>
      <c r="L364" s="253"/>
      <c r="M364" s="344"/>
      <c r="N364" s="254"/>
      <c r="O364" s="252"/>
      <c r="Q364" s="258"/>
    </row>
    <row r="365" spans="2:17" x14ac:dyDescent="0.25">
      <c r="B365" s="38"/>
      <c r="C365" s="255"/>
      <c r="D365" s="256"/>
      <c r="E365" s="38"/>
      <c r="F365" s="38"/>
      <c r="G365" s="257"/>
      <c r="K365" s="249"/>
      <c r="L365" s="253"/>
      <c r="M365" s="344"/>
      <c r="N365" s="254"/>
      <c r="O365" s="252"/>
      <c r="Q365" s="258"/>
    </row>
    <row r="366" spans="2:17" x14ac:dyDescent="0.25">
      <c r="B366" s="38"/>
      <c r="C366" s="255"/>
      <c r="D366" s="256"/>
      <c r="E366" s="38"/>
      <c r="F366" s="38"/>
      <c r="G366" s="257"/>
      <c r="K366" s="249"/>
      <c r="L366" s="253"/>
      <c r="M366" s="344"/>
      <c r="N366" s="254"/>
      <c r="O366" s="252"/>
      <c r="Q366" s="258"/>
    </row>
    <row r="367" spans="2:17" x14ac:dyDescent="0.25">
      <c r="B367" s="38"/>
      <c r="C367" s="255"/>
      <c r="D367" s="256"/>
      <c r="E367" s="38"/>
      <c r="F367" s="38"/>
      <c r="G367" s="257"/>
      <c r="K367" s="249"/>
      <c r="L367" s="253"/>
      <c r="M367" s="344"/>
      <c r="N367" s="254"/>
      <c r="O367" s="252"/>
      <c r="Q367" s="258"/>
    </row>
    <row r="368" spans="2:17" x14ac:dyDescent="0.25">
      <c r="B368" s="38"/>
      <c r="C368" s="255"/>
      <c r="D368" s="256"/>
      <c r="E368" s="38"/>
      <c r="F368" s="38"/>
      <c r="G368" s="257"/>
      <c r="K368" s="249"/>
      <c r="L368" s="253"/>
      <c r="M368" s="344"/>
      <c r="N368" s="254"/>
      <c r="O368" s="252"/>
      <c r="Q368" s="258"/>
    </row>
    <row r="369" spans="2:17" x14ac:dyDescent="0.25">
      <c r="B369" s="38"/>
      <c r="C369" s="255"/>
      <c r="D369" s="256"/>
      <c r="E369" s="38"/>
      <c r="F369" s="38"/>
      <c r="G369" s="257"/>
      <c r="K369" s="249"/>
      <c r="L369" s="253"/>
      <c r="M369" s="344"/>
      <c r="N369" s="254"/>
      <c r="O369" s="252"/>
      <c r="Q369" s="258"/>
    </row>
    <row r="370" spans="2:17" x14ac:dyDescent="0.25">
      <c r="B370" s="38"/>
      <c r="C370" s="255"/>
      <c r="D370" s="256"/>
      <c r="E370" s="38"/>
      <c r="F370" s="38"/>
      <c r="G370" s="257"/>
      <c r="K370" s="249"/>
      <c r="L370" s="253"/>
      <c r="M370" s="344"/>
      <c r="N370" s="254"/>
      <c r="O370" s="252"/>
      <c r="Q370" s="258"/>
    </row>
    <row r="371" spans="2:17" x14ac:dyDescent="0.25">
      <c r="B371" s="38"/>
      <c r="C371" s="255"/>
      <c r="D371" s="256"/>
      <c r="E371" s="38"/>
      <c r="F371" s="38"/>
      <c r="G371" s="257"/>
      <c r="K371" s="249"/>
      <c r="L371" s="253"/>
      <c r="M371" s="344"/>
      <c r="N371" s="254"/>
      <c r="O371" s="252"/>
      <c r="Q371" s="258"/>
    </row>
    <row r="372" spans="2:17" x14ac:dyDescent="0.25">
      <c r="B372" s="38"/>
      <c r="C372" s="255"/>
      <c r="D372" s="256"/>
      <c r="E372" s="38"/>
      <c r="F372" s="38"/>
      <c r="G372" s="257"/>
      <c r="K372" s="249"/>
      <c r="L372" s="253"/>
      <c r="M372" s="344"/>
      <c r="N372" s="254"/>
      <c r="O372" s="252"/>
      <c r="Q372" s="258"/>
    </row>
    <row r="373" spans="2:17" x14ac:dyDescent="0.25">
      <c r="B373" s="38"/>
      <c r="C373" s="255"/>
      <c r="D373" s="256"/>
      <c r="E373" s="38"/>
      <c r="F373" s="38"/>
      <c r="G373" s="257"/>
      <c r="K373" s="249"/>
      <c r="L373" s="253"/>
      <c r="M373" s="344"/>
      <c r="N373" s="254"/>
      <c r="O373" s="252"/>
      <c r="Q373" s="258"/>
    </row>
    <row r="374" spans="2:17" x14ac:dyDescent="0.25">
      <c r="B374" s="38"/>
      <c r="C374" s="255"/>
      <c r="D374" s="256"/>
      <c r="E374" s="38"/>
      <c r="F374" s="38"/>
      <c r="G374" s="257"/>
      <c r="K374" s="249"/>
      <c r="L374" s="253"/>
      <c r="M374" s="344"/>
      <c r="N374" s="254"/>
      <c r="O374" s="252"/>
      <c r="Q374" s="258"/>
    </row>
    <row r="375" spans="2:17" x14ac:dyDescent="0.25">
      <c r="B375" s="38"/>
      <c r="C375" s="255"/>
      <c r="D375" s="256"/>
      <c r="E375" s="38"/>
      <c r="F375" s="38"/>
      <c r="G375" s="257"/>
      <c r="K375" s="249"/>
      <c r="L375" s="253"/>
      <c r="M375" s="344"/>
      <c r="N375" s="254"/>
      <c r="O375" s="252"/>
      <c r="Q375" s="258"/>
    </row>
    <row r="376" spans="2:17" x14ac:dyDescent="0.25">
      <c r="B376" s="38"/>
      <c r="C376" s="255"/>
      <c r="D376" s="256"/>
      <c r="E376" s="38"/>
      <c r="F376" s="38"/>
      <c r="G376" s="257"/>
      <c r="K376" s="249"/>
      <c r="L376" s="253"/>
      <c r="M376" s="344"/>
      <c r="N376" s="254"/>
      <c r="O376" s="252"/>
      <c r="Q376" s="259"/>
    </row>
    <row r="377" spans="2:17" x14ac:dyDescent="0.25">
      <c r="B377" s="38"/>
      <c r="C377" s="255"/>
      <c r="D377" s="256"/>
      <c r="E377" s="38"/>
      <c r="F377" s="38"/>
      <c r="G377" s="257"/>
      <c r="K377" s="249"/>
      <c r="L377" s="253"/>
      <c r="M377" s="344"/>
      <c r="N377" s="254"/>
      <c r="O377" s="252"/>
      <c r="Q377" s="258"/>
    </row>
    <row r="378" spans="2:17" x14ac:dyDescent="0.25">
      <c r="B378" s="38"/>
      <c r="C378" s="255"/>
      <c r="D378" s="256"/>
      <c r="E378" s="38"/>
      <c r="F378" s="38"/>
      <c r="G378" s="257"/>
      <c r="K378" s="249"/>
      <c r="L378" s="253"/>
      <c r="M378" s="344"/>
      <c r="N378" s="254"/>
      <c r="O378" s="252"/>
      <c r="Q378" s="258"/>
    </row>
    <row r="379" spans="2:17" x14ac:dyDescent="0.25">
      <c r="B379" s="38"/>
      <c r="C379" s="255"/>
      <c r="D379" s="256"/>
      <c r="E379" s="38"/>
      <c r="F379" s="38"/>
      <c r="G379" s="257"/>
      <c r="K379" s="249"/>
      <c r="L379" s="253"/>
      <c r="M379" s="344"/>
      <c r="N379" s="254"/>
      <c r="O379" s="252"/>
      <c r="Q379" s="258"/>
    </row>
    <row r="380" spans="2:17" x14ac:dyDescent="0.25">
      <c r="B380" s="38"/>
      <c r="C380" s="255"/>
      <c r="D380" s="256"/>
      <c r="E380" s="38"/>
      <c r="F380" s="38"/>
      <c r="G380" s="257"/>
      <c r="K380" s="249"/>
      <c r="L380" s="253"/>
      <c r="M380" s="344"/>
      <c r="N380" s="254"/>
      <c r="O380" s="252"/>
      <c r="Q380" s="258"/>
    </row>
    <row r="381" spans="2:17" x14ac:dyDescent="0.25">
      <c r="B381" s="38"/>
      <c r="C381" s="255"/>
      <c r="D381" s="256"/>
      <c r="E381" s="38"/>
      <c r="F381" s="38"/>
      <c r="G381" s="257"/>
      <c r="K381" s="249"/>
      <c r="L381" s="253"/>
      <c r="M381" s="344"/>
      <c r="N381" s="254"/>
      <c r="O381" s="252"/>
      <c r="Q381" s="258"/>
    </row>
    <row r="382" spans="2:17" x14ac:dyDescent="0.25">
      <c r="B382" s="38"/>
      <c r="C382" s="255"/>
      <c r="D382" s="256"/>
      <c r="E382" s="38"/>
      <c r="F382" s="38"/>
      <c r="G382" s="257"/>
      <c r="K382" s="249"/>
      <c r="L382" s="253"/>
      <c r="M382" s="344"/>
      <c r="N382" s="254"/>
      <c r="O382" s="252"/>
      <c r="Q382" s="258"/>
    </row>
    <row r="383" spans="2:17" x14ac:dyDescent="0.25">
      <c r="B383" s="38"/>
      <c r="C383" s="255"/>
      <c r="D383" s="256"/>
      <c r="E383" s="38"/>
      <c r="F383" s="38"/>
      <c r="G383" s="257"/>
      <c r="K383" s="249"/>
      <c r="L383" s="253"/>
      <c r="M383" s="344"/>
      <c r="N383" s="254"/>
      <c r="O383" s="252"/>
      <c r="Q383" s="258"/>
    </row>
    <row r="384" spans="2:17" x14ac:dyDescent="0.25">
      <c r="B384" s="38"/>
      <c r="C384" s="255"/>
      <c r="D384" s="256"/>
      <c r="E384" s="38"/>
      <c r="F384" s="38"/>
      <c r="G384" s="257"/>
      <c r="K384" s="249"/>
      <c r="L384" s="253"/>
      <c r="M384" s="344"/>
      <c r="N384" s="254"/>
      <c r="O384" s="252"/>
      <c r="Q384" s="258"/>
    </row>
    <row r="385" spans="2:17" x14ac:dyDescent="0.25">
      <c r="B385" s="38"/>
      <c r="C385" s="255"/>
      <c r="D385" s="256"/>
      <c r="E385" s="38"/>
      <c r="F385" s="38"/>
      <c r="G385" s="257"/>
      <c r="K385" s="249"/>
      <c r="L385" s="253"/>
      <c r="M385" s="344"/>
      <c r="N385" s="254"/>
      <c r="O385" s="252"/>
      <c r="Q385" s="258"/>
    </row>
    <row r="386" spans="2:17" x14ac:dyDescent="0.25">
      <c r="B386" s="38"/>
      <c r="C386" s="255"/>
      <c r="D386" s="256"/>
      <c r="E386" s="38"/>
      <c r="F386" s="38"/>
      <c r="G386" s="257"/>
      <c r="K386" s="249"/>
      <c r="L386" s="253"/>
      <c r="M386" s="344"/>
      <c r="N386" s="254"/>
      <c r="O386" s="252"/>
      <c r="Q386" s="258"/>
    </row>
    <row r="387" spans="2:17" x14ac:dyDescent="0.25">
      <c r="B387" s="38"/>
      <c r="C387" s="255"/>
      <c r="D387" s="256"/>
      <c r="E387" s="38"/>
      <c r="F387" s="38"/>
      <c r="G387" s="257"/>
      <c r="K387" s="249"/>
      <c r="L387" s="253"/>
      <c r="M387" s="344"/>
      <c r="N387" s="254"/>
      <c r="O387" s="252"/>
      <c r="Q387" s="259"/>
    </row>
    <row r="388" spans="2:17" x14ac:dyDescent="0.25">
      <c r="B388" s="38"/>
      <c r="C388" s="255"/>
      <c r="D388" s="256"/>
      <c r="E388" s="38"/>
      <c r="F388" s="38"/>
      <c r="G388" s="257"/>
      <c r="K388" s="249"/>
      <c r="L388" s="253"/>
      <c r="M388" s="344"/>
      <c r="N388" s="254"/>
      <c r="O388" s="252"/>
      <c r="Q388" s="258"/>
    </row>
    <row r="389" spans="2:17" x14ac:dyDescent="0.25">
      <c r="B389" s="38"/>
      <c r="C389" s="255"/>
      <c r="D389" s="256"/>
      <c r="E389" s="38"/>
      <c r="F389" s="38"/>
      <c r="G389" s="257"/>
      <c r="K389" s="249"/>
      <c r="L389" s="253"/>
      <c r="M389" s="344"/>
      <c r="N389" s="254"/>
      <c r="O389" s="252"/>
      <c r="Q389" s="258"/>
    </row>
    <row r="390" spans="2:17" x14ac:dyDescent="0.25">
      <c r="B390" s="38"/>
      <c r="C390" s="255"/>
      <c r="D390" s="256"/>
      <c r="E390" s="38"/>
      <c r="F390" s="38"/>
      <c r="G390" s="257"/>
      <c r="K390" s="249"/>
      <c r="L390" s="253"/>
      <c r="M390" s="344"/>
      <c r="N390" s="254"/>
      <c r="O390" s="252"/>
      <c r="Q390" s="258"/>
    </row>
    <row r="391" spans="2:17" x14ac:dyDescent="0.25">
      <c r="B391" s="38"/>
      <c r="C391" s="255"/>
      <c r="D391" s="256"/>
      <c r="E391" s="38"/>
      <c r="F391" s="38"/>
      <c r="G391" s="257"/>
      <c r="K391" s="249"/>
      <c r="L391" s="253"/>
      <c r="M391" s="344"/>
      <c r="N391" s="254"/>
      <c r="O391" s="252"/>
      <c r="Q391" s="258"/>
    </row>
    <row r="392" spans="2:17" x14ac:dyDescent="0.25">
      <c r="B392" s="38"/>
      <c r="C392" s="255"/>
      <c r="D392" s="256"/>
      <c r="E392" s="38"/>
      <c r="F392" s="38"/>
      <c r="G392" s="257"/>
      <c r="K392" s="249"/>
      <c r="L392" s="253"/>
      <c r="M392" s="344"/>
      <c r="N392" s="254"/>
      <c r="O392" s="252"/>
      <c r="Q392" s="258"/>
    </row>
    <row r="393" spans="2:17" x14ac:dyDescent="0.25">
      <c r="B393" s="38"/>
      <c r="C393" s="255"/>
      <c r="D393" s="256"/>
      <c r="E393" s="38"/>
      <c r="F393" s="38"/>
      <c r="G393" s="257"/>
      <c r="K393" s="249"/>
      <c r="L393" s="253"/>
      <c r="M393" s="344"/>
      <c r="N393" s="254"/>
      <c r="O393" s="252"/>
      <c r="Q393" s="258"/>
    </row>
    <row r="394" spans="2:17" x14ac:dyDescent="0.25">
      <c r="B394" s="38"/>
      <c r="C394" s="255"/>
      <c r="D394" s="256"/>
      <c r="E394" s="38"/>
      <c r="F394" s="38"/>
      <c r="G394" s="257"/>
      <c r="K394" s="249"/>
      <c r="L394" s="253"/>
      <c r="M394" s="344"/>
      <c r="N394" s="254"/>
      <c r="O394" s="252"/>
      <c r="Q394" s="258"/>
    </row>
    <row r="395" spans="2:17" x14ac:dyDescent="0.25">
      <c r="B395" s="38"/>
      <c r="C395" s="255"/>
      <c r="D395" s="256"/>
      <c r="E395" s="38"/>
      <c r="F395" s="38"/>
      <c r="G395" s="257"/>
      <c r="K395" s="249"/>
      <c r="L395" s="253"/>
      <c r="M395" s="344"/>
      <c r="N395" s="254"/>
      <c r="O395" s="252"/>
      <c r="Q395" s="258"/>
    </row>
    <row r="396" spans="2:17" x14ac:dyDescent="0.25">
      <c r="B396" s="38"/>
      <c r="C396" s="255"/>
      <c r="D396" s="256"/>
      <c r="E396" s="38"/>
      <c r="F396" s="38"/>
      <c r="G396" s="257"/>
      <c r="K396" s="249"/>
      <c r="L396" s="253"/>
      <c r="M396" s="344"/>
      <c r="N396" s="254"/>
      <c r="O396" s="252"/>
      <c r="Q396" s="258"/>
    </row>
    <row r="397" spans="2:17" x14ac:dyDescent="0.25">
      <c r="B397" s="38"/>
      <c r="C397" s="255"/>
      <c r="D397" s="256"/>
      <c r="E397" s="38"/>
      <c r="F397" s="38"/>
      <c r="G397" s="257"/>
      <c r="K397" s="249"/>
      <c r="L397" s="253"/>
      <c r="M397" s="344"/>
      <c r="N397" s="254"/>
      <c r="O397" s="252"/>
      <c r="Q397" s="258"/>
    </row>
    <row r="398" spans="2:17" x14ac:dyDescent="0.25">
      <c r="B398" s="38"/>
      <c r="C398" s="255"/>
      <c r="D398" s="256"/>
      <c r="E398" s="38"/>
      <c r="F398" s="38"/>
      <c r="G398" s="257"/>
      <c r="K398" s="249"/>
      <c r="L398" s="253"/>
      <c r="M398" s="344"/>
      <c r="N398" s="254"/>
      <c r="O398" s="252"/>
      <c r="Q398" s="258"/>
    </row>
    <row r="399" spans="2:17" x14ac:dyDescent="0.25">
      <c r="B399" s="38"/>
      <c r="C399" s="255"/>
      <c r="D399" s="256"/>
      <c r="E399" s="38"/>
      <c r="F399" s="38"/>
      <c r="G399" s="257"/>
      <c r="K399" s="249"/>
      <c r="L399" s="253"/>
      <c r="M399" s="344"/>
      <c r="N399" s="254"/>
      <c r="O399" s="252"/>
      <c r="Q399" s="260"/>
    </row>
    <row r="400" spans="2:17" x14ac:dyDescent="0.25">
      <c r="B400" s="38"/>
      <c r="C400" s="255"/>
      <c r="D400" s="256"/>
      <c r="E400" s="38"/>
      <c r="F400" s="38"/>
      <c r="G400" s="257"/>
      <c r="K400" s="249"/>
      <c r="L400" s="253"/>
      <c r="M400" s="344"/>
      <c r="N400" s="254"/>
      <c r="O400" s="252"/>
    </row>
    <row r="401" spans="2:15" x14ac:dyDescent="0.25">
      <c r="B401" s="38"/>
      <c r="C401" s="255"/>
      <c r="D401" s="256"/>
      <c r="E401" s="38"/>
      <c r="F401" s="38"/>
      <c r="G401" s="257"/>
      <c r="K401" s="249"/>
      <c r="L401" s="253"/>
      <c r="M401" s="344"/>
      <c r="N401" s="254"/>
      <c r="O401" s="252"/>
    </row>
    <row r="402" spans="2:15" x14ac:dyDescent="0.25">
      <c r="B402" s="38"/>
      <c r="C402" s="255"/>
      <c r="D402" s="256"/>
      <c r="E402" s="38"/>
      <c r="F402" s="38"/>
      <c r="G402" s="257"/>
      <c r="K402" s="249"/>
      <c r="L402" s="253"/>
      <c r="M402" s="344"/>
      <c r="N402" s="254"/>
      <c r="O402" s="252"/>
    </row>
  </sheetData>
  <sheetProtection algorithmName="SHA-512" hashValue="PReIZcuSkgH/nCgcbLbwkrG3WjiHbxvcfTn01u8Sogb6YW4ewmNtpBLUnU0HR8kSj0kt4K+/RkpozUxjco68hA==" saltValue="79PMbd4IYVYwHD5OPudJ5Q==" spinCount="100000" sheet="1" objects="1" scenarios="1"/>
  <mergeCells count="1">
    <mergeCell ref="H2:I2"/>
  </mergeCells>
  <hyperlinks>
    <hyperlink ref="E207" r:id="rId1" display="CAT2 Look-Up" xr:uid="{5ED7080D-70C5-4521-8FC2-CA7A4C2C44A9}"/>
    <hyperlink ref="M2" r:id="rId2" xr:uid="{36E11599-0AAE-40DD-BB6E-96FF48E6D657}"/>
  </hyperlinks>
  <pageMargins left="0.7" right="0.7" top="0.75" bottom="0.75" header="0.3" footer="0.3"/>
  <pageSetup paperSize="5" scale="7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15934-2E21-40F4-AF6B-F87728C6AA81}">
  <sheetPr>
    <tabColor rgb="FF00B0F0"/>
    <pageSetUpPr fitToPage="1"/>
  </sheetPr>
  <dimension ref="A1:BS479"/>
  <sheetViews>
    <sheetView topLeftCell="B1" zoomScale="90" zoomScaleNormal="90" workbookViewId="0">
      <pane ySplit="1" topLeftCell="A259" activePane="bottomLeft" state="frozen"/>
      <selection pane="bottomLeft" activeCell="M268" sqref="M268"/>
    </sheetView>
  </sheetViews>
  <sheetFormatPr defaultColWidth="15" defaultRowHeight="15" x14ac:dyDescent="0.25"/>
  <cols>
    <col min="1" max="1" width="0" style="41" hidden="1" customWidth="1"/>
    <col min="2" max="2" width="23" style="71" customWidth="1"/>
    <col min="3" max="3" width="12.42578125" style="67" customWidth="1"/>
    <col min="4" max="4" width="9.5703125" style="68" customWidth="1"/>
    <col min="5" max="5" width="11.5703125" style="71" customWidth="1"/>
    <col min="6" max="6" width="10.85546875" style="71" customWidth="1"/>
    <col min="7" max="7" width="14.140625" style="70" customWidth="1"/>
    <col min="8" max="8" width="15" style="50"/>
    <col min="9" max="9" width="15" style="47"/>
    <col min="10" max="10" width="15" style="105"/>
    <col min="11" max="11" width="15" style="82"/>
    <col min="12" max="12" width="18.140625" style="83" customWidth="1"/>
    <col min="13" max="13" width="17.7109375" style="84" customWidth="1"/>
    <col min="14" max="14" width="20.5703125" style="88" customWidth="1"/>
    <col min="15" max="15" width="21" style="89" customWidth="1"/>
    <col min="16" max="16384" width="15" style="38"/>
  </cols>
  <sheetData>
    <row r="1" spans="1:15" s="36" customFormat="1" ht="86.25" customHeight="1" thickBot="1" x14ac:dyDescent="0.3">
      <c r="A1" s="35" t="s">
        <v>295</v>
      </c>
      <c r="B1" s="169" t="s">
        <v>296</v>
      </c>
      <c r="C1" s="170" t="s">
        <v>297</v>
      </c>
      <c r="D1" s="171" t="s">
        <v>1154</v>
      </c>
      <c r="E1" s="172" t="s">
        <v>1158</v>
      </c>
      <c r="F1" s="172" t="s">
        <v>1157</v>
      </c>
      <c r="G1" s="173" t="s">
        <v>1159</v>
      </c>
      <c r="H1" s="174" t="s">
        <v>580</v>
      </c>
      <c r="I1" s="175" t="s">
        <v>581</v>
      </c>
      <c r="J1" s="176" t="s">
        <v>1165</v>
      </c>
      <c r="K1" s="177" t="s">
        <v>579</v>
      </c>
      <c r="L1" s="178" t="s">
        <v>1417</v>
      </c>
      <c r="M1" s="179" t="s">
        <v>1160</v>
      </c>
      <c r="N1" s="180" t="s">
        <v>1183</v>
      </c>
      <c r="O1" s="181" t="s">
        <v>1182</v>
      </c>
    </row>
    <row r="2" spans="1:15" s="36" customFormat="1" ht="54.75" customHeight="1" thickTop="1" thickBot="1" x14ac:dyDescent="0.3">
      <c r="A2" s="35"/>
      <c r="B2" s="163"/>
      <c r="C2" s="57"/>
      <c r="D2" s="58"/>
      <c r="E2" s="59"/>
      <c r="F2" s="59"/>
      <c r="G2" s="60"/>
      <c r="H2" s="406" t="s">
        <v>1155</v>
      </c>
      <c r="I2" s="407"/>
      <c r="J2" s="139"/>
      <c r="K2" s="140"/>
      <c r="L2" s="76"/>
      <c r="M2" s="131" t="s">
        <v>1179</v>
      </c>
      <c r="N2" s="77"/>
      <c r="O2" s="157"/>
    </row>
    <row r="3" spans="1:15" x14ac:dyDescent="0.25">
      <c r="A3" s="37">
        <v>14</v>
      </c>
      <c r="B3" s="164" t="s">
        <v>298</v>
      </c>
      <c r="C3" s="62">
        <v>1663</v>
      </c>
      <c r="D3" s="63">
        <v>3.4161242550018187</v>
      </c>
      <c r="E3" s="64">
        <v>0.85</v>
      </c>
      <c r="F3" s="64">
        <f>1-E3</f>
        <v>0.15000000000000002</v>
      </c>
      <c r="G3" s="65">
        <v>0.59087947882736158</v>
      </c>
      <c r="H3" s="52">
        <v>60000</v>
      </c>
      <c r="I3" s="132">
        <v>60000</v>
      </c>
      <c r="J3" s="141">
        <f>MAX(H3,I3)</f>
        <v>60000</v>
      </c>
      <c r="K3" s="142">
        <v>16550</v>
      </c>
      <c r="L3" s="78">
        <f>J3-K3</f>
        <v>43450</v>
      </c>
      <c r="M3" s="79">
        <v>173400</v>
      </c>
      <c r="N3" s="80">
        <f>MIN(L3,M3)</f>
        <v>43450</v>
      </c>
      <c r="O3" s="158">
        <f>L3-N3</f>
        <v>0</v>
      </c>
    </row>
    <row r="4" spans="1:15" ht="15" customHeight="1" x14ac:dyDescent="0.25">
      <c r="A4" s="37">
        <v>63</v>
      </c>
      <c r="B4" s="165" t="s">
        <v>299</v>
      </c>
      <c r="C4" s="67">
        <v>417</v>
      </c>
      <c r="D4" s="68">
        <v>6.2029939867611033</v>
      </c>
      <c r="E4" s="69">
        <v>0.7</v>
      </c>
      <c r="F4" s="69">
        <f t="shared" ref="F4:F67" si="0">1-E4</f>
        <v>0.30000000000000004</v>
      </c>
      <c r="G4" s="70">
        <v>0.38138138138138139</v>
      </c>
      <c r="H4" s="53">
        <v>30000</v>
      </c>
      <c r="I4" s="133">
        <v>30000</v>
      </c>
      <c r="J4" s="143">
        <f t="shared" ref="J4:J67" si="1">MAX(H4,I4)</f>
        <v>30000</v>
      </c>
      <c r="K4" s="144">
        <v>17369.7</v>
      </c>
      <c r="L4" s="128">
        <f t="shared" ref="L4:L67" si="2">J4-K4</f>
        <v>12630.3</v>
      </c>
      <c r="M4" s="84">
        <v>420</v>
      </c>
      <c r="N4" s="85">
        <f t="shared" ref="N4:N67" si="3">MIN(L4,M4)</f>
        <v>420</v>
      </c>
      <c r="O4" s="159">
        <f t="shared" ref="O4:O67" si="4">L4-N4</f>
        <v>12210.3</v>
      </c>
    </row>
    <row r="5" spans="1:15" s="119" customFormat="1" ht="15" customHeight="1" x14ac:dyDescent="0.25">
      <c r="A5" s="111">
        <v>70</v>
      </c>
      <c r="B5" s="166" t="s">
        <v>300</v>
      </c>
      <c r="C5" s="120">
        <v>731</v>
      </c>
      <c r="D5" s="121">
        <v>10.692668255764897</v>
      </c>
      <c r="E5" s="122">
        <v>0.7</v>
      </c>
      <c r="F5" s="122">
        <f t="shared" si="0"/>
        <v>0.30000000000000004</v>
      </c>
      <c r="G5" s="123">
        <v>0.38655462184873951</v>
      </c>
      <c r="H5" s="124">
        <v>30000</v>
      </c>
      <c r="I5" s="134">
        <v>30000</v>
      </c>
      <c r="J5" s="141">
        <f t="shared" si="1"/>
        <v>30000</v>
      </c>
      <c r="K5" s="145">
        <v>30000.000000000004</v>
      </c>
      <c r="L5" s="127">
        <f t="shared" si="2"/>
        <v>0</v>
      </c>
      <c r="M5" s="125">
        <v>19600</v>
      </c>
      <c r="N5" s="126">
        <f t="shared" si="3"/>
        <v>0</v>
      </c>
      <c r="O5" s="160">
        <f t="shared" si="4"/>
        <v>0</v>
      </c>
    </row>
    <row r="6" spans="1:15" ht="15" customHeight="1" x14ac:dyDescent="0.25">
      <c r="A6" s="37">
        <v>84</v>
      </c>
      <c r="B6" s="165" t="s">
        <v>301</v>
      </c>
      <c r="C6" s="67">
        <v>219</v>
      </c>
      <c r="D6" s="68">
        <v>1.6098207202719703</v>
      </c>
      <c r="E6" s="69">
        <v>0.6</v>
      </c>
      <c r="F6" s="69">
        <f t="shared" si="0"/>
        <v>0.4</v>
      </c>
      <c r="G6" s="70">
        <v>0.30578512396694213</v>
      </c>
      <c r="H6" s="53">
        <v>30000</v>
      </c>
      <c r="I6" s="133">
        <v>30000</v>
      </c>
      <c r="J6" s="143">
        <f t="shared" si="1"/>
        <v>30000</v>
      </c>
      <c r="K6" s="144">
        <v>12295.6</v>
      </c>
      <c r="L6" s="128">
        <f t="shared" si="2"/>
        <v>17704.400000000001</v>
      </c>
      <c r="M6" s="84">
        <v>14400</v>
      </c>
      <c r="N6" s="85">
        <f t="shared" si="3"/>
        <v>14400</v>
      </c>
      <c r="O6" s="159">
        <f t="shared" si="4"/>
        <v>3304.4000000000015</v>
      </c>
    </row>
    <row r="7" spans="1:15" ht="15" customHeight="1" x14ac:dyDescent="0.25">
      <c r="A7" s="37">
        <v>91</v>
      </c>
      <c r="B7" s="164" t="s">
        <v>302</v>
      </c>
      <c r="C7" s="62">
        <v>554</v>
      </c>
      <c r="D7" s="63">
        <v>4.1538264754825391</v>
      </c>
      <c r="E7" s="64">
        <v>0.8</v>
      </c>
      <c r="F7" s="64">
        <f t="shared" si="0"/>
        <v>0.19999999999999996</v>
      </c>
      <c r="G7" s="65">
        <v>0.52960526315789469</v>
      </c>
      <c r="H7" s="52">
        <v>30000</v>
      </c>
      <c r="I7" s="132">
        <v>30000</v>
      </c>
      <c r="J7" s="141">
        <f t="shared" si="1"/>
        <v>30000</v>
      </c>
      <c r="K7" s="142">
        <v>16429.999999999996</v>
      </c>
      <c r="L7" s="78">
        <f t="shared" si="2"/>
        <v>13570.000000000004</v>
      </c>
      <c r="M7" s="79">
        <v>11200</v>
      </c>
      <c r="N7" s="80">
        <f t="shared" si="3"/>
        <v>11200</v>
      </c>
      <c r="O7" s="158">
        <f t="shared" si="4"/>
        <v>2370.0000000000036</v>
      </c>
    </row>
    <row r="8" spans="1:15" ht="15" customHeight="1" x14ac:dyDescent="0.25">
      <c r="A8" s="37">
        <v>105</v>
      </c>
      <c r="B8" s="165" t="s">
        <v>303</v>
      </c>
      <c r="C8" s="67">
        <v>453</v>
      </c>
      <c r="D8" s="68">
        <v>4.1814741659050787</v>
      </c>
      <c r="E8" s="69">
        <v>0.7</v>
      </c>
      <c r="F8" s="69">
        <f t="shared" si="0"/>
        <v>0.30000000000000004</v>
      </c>
      <c r="G8" s="70">
        <v>0.42930591259640105</v>
      </c>
      <c r="H8" s="53">
        <v>30000</v>
      </c>
      <c r="I8" s="133">
        <v>30000</v>
      </c>
      <c r="J8" s="143">
        <f t="shared" si="1"/>
        <v>30000</v>
      </c>
      <c r="K8" s="144">
        <v>0</v>
      </c>
      <c r="L8" s="128">
        <f t="shared" si="2"/>
        <v>30000</v>
      </c>
      <c r="M8" s="84">
        <v>490</v>
      </c>
      <c r="N8" s="85">
        <f t="shared" si="3"/>
        <v>490</v>
      </c>
      <c r="O8" s="159">
        <f t="shared" si="4"/>
        <v>29510</v>
      </c>
    </row>
    <row r="9" spans="1:15" s="119" customFormat="1" ht="15" customHeight="1" x14ac:dyDescent="0.25">
      <c r="A9" s="111">
        <v>119</v>
      </c>
      <c r="B9" s="166" t="s">
        <v>304</v>
      </c>
      <c r="C9" s="120">
        <v>1636</v>
      </c>
      <c r="D9" s="121">
        <v>10.061872266904352</v>
      </c>
      <c r="E9" s="122">
        <v>0.7</v>
      </c>
      <c r="F9" s="122">
        <f t="shared" si="0"/>
        <v>0.30000000000000004</v>
      </c>
      <c r="G9" s="123">
        <v>0.33420707732634336</v>
      </c>
      <c r="H9" s="124">
        <v>60000</v>
      </c>
      <c r="I9" s="134">
        <v>60000</v>
      </c>
      <c r="J9" s="141">
        <f t="shared" si="1"/>
        <v>60000</v>
      </c>
      <c r="K9" s="145">
        <v>60000.000000000007</v>
      </c>
      <c r="L9" s="127">
        <f t="shared" si="2"/>
        <v>0</v>
      </c>
      <c r="M9" s="125">
        <v>7700</v>
      </c>
      <c r="N9" s="126">
        <f t="shared" si="3"/>
        <v>0</v>
      </c>
      <c r="O9" s="160">
        <f t="shared" si="4"/>
        <v>0</v>
      </c>
    </row>
    <row r="10" spans="1:15" s="119" customFormat="1" ht="15" customHeight="1" x14ac:dyDescent="0.25">
      <c r="A10" s="111">
        <v>140</v>
      </c>
      <c r="B10" s="167" t="s">
        <v>305</v>
      </c>
      <c r="C10" s="112">
        <v>2360</v>
      </c>
      <c r="D10" s="113">
        <v>4.354219516302015</v>
      </c>
      <c r="E10" s="114">
        <v>0.8</v>
      </c>
      <c r="F10" s="114">
        <f t="shared" si="0"/>
        <v>0.19999999999999996</v>
      </c>
      <c r="G10" s="115">
        <v>0.49717759444203213</v>
      </c>
      <c r="H10" s="116">
        <v>60000</v>
      </c>
      <c r="I10" s="135">
        <v>60000</v>
      </c>
      <c r="J10" s="143">
        <f t="shared" si="1"/>
        <v>60000</v>
      </c>
      <c r="K10" s="146">
        <v>60000.399999999987</v>
      </c>
      <c r="L10" s="129">
        <v>0</v>
      </c>
      <c r="M10" s="117">
        <v>24800</v>
      </c>
      <c r="N10" s="118">
        <f t="shared" si="3"/>
        <v>0</v>
      </c>
      <c r="O10" s="161">
        <f t="shared" si="4"/>
        <v>0</v>
      </c>
    </row>
    <row r="11" spans="1:15" ht="15" customHeight="1" x14ac:dyDescent="0.25">
      <c r="A11" s="37">
        <v>154</v>
      </c>
      <c r="B11" s="164" t="s">
        <v>306</v>
      </c>
      <c r="C11" s="62">
        <v>1325</v>
      </c>
      <c r="D11" s="63">
        <v>6.2062633119400594</v>
      </c>
      <c r="E11" s="64">
        <v>0.8</v>
      </c>
      <c r="F11" s="64">
        <f t="shared" si="0"/>
        <v>0.19999999999999996</v>
      </c>
      <c r="G11" s="65">
        <v>0.6725460122699386</v>
      </c>
      <c r="H11" s="52">
        <v>49960</v>
      </c>
      <c r="I11" s="136">
        <f>40*C11</f>
        <v>53000</v>
      </c>
      <c r="J11" s="141">
        <f t="shared" si="1"/>
        <v>53000</v>
      </c>
      <c r="K11" s="142">
        <v>35421.399999999994</v>
      </c>
      <c r="L11" s="78">
        <f t="shared" si="2"/>
        <v>17578.600000000006</v>
      </c>
      <c r="M11" s="79">
        <v>5600</v>
      </c>
      <c r="N11" s="80">
        <f t="shared" si="3"/>
        <v>5600</v>
      </c>
      <c r="O11" s="158">
        <f t="shared" si="4"/>
        <v>11978.600000000006</v>
      </c>
    </row>
    <row r="12" spans="1:15" s="119" customFormat="1" ht="15" customHeight="1" x14ac:dyDescent="0.25">
      <c r="A12" s="111">
        <v>161</v>
      </c>
      <c r="B12" s="167" t="s">
        <v>307</v>
      </c>
      <c r="C12" s="112">
        <v>303</v>
      </c>
      <c r="D12" s="113">
        <v>3.6384379149496597</v>
      </c>
      <c r="E12" s="114">
        <v>0.6</v>
      </c>
      <c r="F12" s="114">
        <f t="shared" si="0"/>
        <v>0.4</v>
      </c>
      <c r="G12" s="115">
        <v>0.27814569536423839</v>
      </c>
      <c r="H12" s="116">
        <v>30000</v>
      </c>
      <c r="I12" s="135">
        <v>30000</v>
      </c>
      <c r="J12" s="143">
        <f t="shared" si="1"/>
        <v>30000</v>
      </c>
      <c r="K12" s="146">
        <v>30000</v>
      </c>
      <c r="L12" s="129">
        <f t="shared" si="2"/>
        <v>0</v>
      </c>
      <c r="M12" s="117">
        <v>13800</v>
      </c>
      <c r="N12" s="118">
        <f t="shared" si="3"/>
        <v>0</v>
      </c>
      <c r="O12" s="161">
        <f t="shared" si="4"/>
        <v>0</v>
      </c>
    </row>
    <row r="13" spans="1:15" ht="15" customHeight="1" x14ac:dyDescent="0.25">
      <c r="A13" s="37">
        <v>170</v>
      </c>
      <c r="B13" s="164" t="s">
        <v>308</v>
      </c>
      <c r="C13" s="62">
        <v>2136</v>
      </c>
      <c r="D13" s="63">
        <v>5.2223536079622415</v>
      </c>
      <c r="E13" s="64">
        <v>0.8</v>
      </c>
      <c r="F13" s="64">
        <f t="shared" si="0"/>
        <v>0.19999999999999996</v>
      </c>
      <c r="G13" s="65">
        <v>0.5298013245033113</v>
      </c>
      <c r="H13" s="52">
        <v>60000</v>
      </c>
      <c r="I13" s="132">
        <v>60000</v>
      </c>
      <c r="J13" s="141">
        <f t="shared" si="1"/>
        <v>60000</v>
      </c>
      <c r="K13" s="142">
        <v>35313.199999999997</v>
      </c>
      <c r="L13" s="78">
        <f t="shared" si="2"/>
        <v>24686.800000000003</v>
      </c>
      <c r="M13" s="79">
        <v>0</v>
      </c>
      <c r="N13" s="80">
        <f t="shared" si="3"/>
        <v>0</v>
      </c>
      <c r="O13" s="158">
        <f t="shared" si="4"/>
        <v>24686.800000000003</v>
      </c>
    </row>
    <row r="14" spans="1:15" ht="15" customHeight="1" x14ac:dyDescent="0.25">
      <c r="A14" s="37">
        <v>196</v>
      </c>
      <c r="B14" s="165" t="s">
        <v>309</v>
      </c>
      <c r="C14" s="67">
        <v>445</v>
      </c>
      <c r="D14" s="68">
        <v>3.470218682692745</v>
      </c>
      <c r="E14" s="69">
        <v>0.6</v>
      </c>
      <c r="F14" s="69">
        <f t="shared" si="0"/>
        <v>0.4</v>
      </c>
      <c r="G14" s="70">
        <v>0.29976019184652281</v>
      </c>
      <c r="H14" s="53">
        <v>30000</v>
      </c>
      <c r="I14" s="133">
        <v>30000</v>
      </c>
      <c r="J14" s="143">
        <f t="shared" si="1"/>
        <v>30000</v>
      </c>
      <c r="K14" s="144">
        <v>27547.200000000001</v>
      </c>
      <c r="L14" s="128">
        <f t="shared" si="2"/>
        <v>2452.7999999999993</v>
      </c>
      <c r="M14" s="84">
        <v>3000</v>
      </c>
      <c r="N14" s="85">
        <f t="shared" si="3"/>
        <v>2452.7999999999993</v>
      </c>
      <c r="O14" s="159">
        <f t="shared" si="4"/>
        <v>0</v>
      </c>
    </row>
    <row r="15" spans="1:15" s="119" customFormat="1" ht="15" customHeight="1" x14ac:dyDescent="0.25">
      <c r="A15" s="111">
        <v>203</v>
      </c>
      <c r="B15" s="166" t="s">
        <v>310</v>
      </c>
      <c r="C15" s="120">
        <v>806</v>
      </c>
      <c r="D15" s="121">
        <v>5.3484095629241821</v>
      </c>
      <c r="E15" s="122">
        <v>0.7</v>
      </c>
      <c r="F15" s="122">
        <f t="shared" si="0"/>
        <v>0.30000000000000004</v>
      </c>
      <c r="G15" s="123">
        <v>0.2219626168224299</v>
      </c>
      <c r="H15" s="124">
        <v>32880</v>
      </c>
      <c r="I15" s="134">
        <f>40*C15</f>
        <v>32240</v>
      </c>
      <c r="J15" s="141">
        <f t="shared" si="1"/>
        <v>32880</v>
      </c>
      <c r="K15" s="145">
        <v>32880</v>
      </c>
      <c r="L15" s="127">
        <f t="shared" si="2"/>
        <v>0</v>
      </c>
      <c r="M15" s="125">
        <v>13300</v>
      </c>
      <c r="N15" s="126">
        <f t="shared" si="3"/>
        <v>0</v>
      </c>
      <c r="O15" s="160">
        <f t="shared" si="4"/>
        <v>0</v>
      </c>
    </row>
    <row r="16" spans="1:15" s="119" customFormat="1" ht="15" customHeight="1" x14ac:dyDescent="0.25">
      <c r="A16" s="111">
        <v>217</v>
      </c>
      <c r="B16" s="167" t="s">
        <v>311</v>
      </c>
      <c r="C16" s="112">
        <v>586</v>
      </c>
      <c r="D16" s="113">
        <v>3.5405716843281025</v>
      </c>
      <c r="E16" s="114">
        <v>0.7</v>
      </c>
      <c r="F16" s="114">
        <f t="shared" si="0"/>
        <v>0.30000000000000004</v>
      </c>
      <c r="G16" s="115">
        <v>0.40350877192982454</v>
      </c>
      <c r="H16" s="116">
        <v>30000</v>
      </c>
      <c r="I16" s="135">
        <v>30000</v>
      </c>
      <c r="J16" s="143">
        <f t="shared" si="1"/>
        <v>30000</v>
      </c>
      <c r="K16" s="146">
        <v>30000</v>
      </c>
      <c r="L16" s="129">
        <f t="shared" si="2"/>
        <v>0</v>
      </c>
      <c r="M16" s="117">
        <v>7000</v>
      </c>
      <c r="N16" s="118">
        <f t="shared" si="3"/>
        <v>0</v>
      </c>
      <c r="O16" s="161">
        <f t="shared" si="4"/>
        <v>0</v>
      </c>
    </row>
    <row r="17" spans="1:15" s="119" customFormat="1" ht="15" customHeight="1" x14ac:dyDescent="0.25">
      <c r="A17" s="111">
        <v>231</v>
      </c>
      <c r="B17" s="166" t="s">
        <v>312</v>
      </c>
      <c r="C17" s="120">
        <v>1681</v>
      </c>
      <c r="D17" s="121">
        <v>14.541145528504154</v>
      </c>
      <c r="E17" s="122">
        <v>0.6</v>
      </c>
      <c r="F17" s="122">
        <f t="shared" si="0"/>
        <v>0.4</v>
      </c>
      <c r="G17" s="123">
        <v>0.18597914252607184</v>
      </c>
      <c r="H17" s="124">
        <v>60000</v>
      </c>
      <c r="I17" s="134">
        <v>60000</v>
      </c>
      <c r="J17" s="141">
        <f t="shared" si="1"/>
        <v>60000</v>
      </c>
      <c r="K17" s="145">
        <v>60000</v>
      </c>
      <c r="L17" s="127">
        <f t="shared" si="2"/>
        <v>0</v>
      </c>
      <c r="M17" s="125">
        <v>80400</v>
      </c>
      <c r="N17" s="126">
        <f t="shared" si="3"/>
        <v>0</v>
      </c>
      <c r="O17" s="160">
        <f t="shared" si="4"/>
        <v>0</v>
      </c>
    </row>
    <row r="18" spans="1:15" ht="15" customHeight="1" x14ac:dyDescent="0.25">
      <c r="A18" s="37">
        <v>245</v>
      </c>
      <c r="B18" s="165" t="s">
        <v>313</v>
      </c>
      <c r="C18" s="67">
        <v>611</v>
      </c>
      <c r="D18" s="68">
        <v>6.4467184753240279</v>
      </c>
      <c r="E18" s="69">
        <v>0.7</v>
      </c>
      <c r="F18" s="69">
        <f t="shared" si="0"/>
        <v>0.30000000000000004</v>
      </c>
      <c r="G18" s="70">
        <v>0.2709030100334448</v>
      </c>
      <c r="H18" s="53">
        <v>30000</v>
      </c>
      <c r="I18" s="133">
        <v>30000</v>
      </c>
      <c r="J18" s="143">
        <f t="shared" si="1"/>
        <v>30000</v>
      </c>
      <c r="K18" s="144">
        <v>28825.4</v>
      </c>
      <c r="L18" s="128">
        <f t="shared" si="2"/>
        <v>1174.5999999999985</v>
      </c>
      <c r="M18" s="84">
        <v>14000</v>
      </c>
      <c r="N18" s="85">
        <f t="shared" si="3"/>
        <v>1174.5999999999985</v>
      </c>
      <c r="O18" s="159">
        <f t="shared" si="4"/>
        <v>0</v>
      </c>
    </row>
    <row r="19" spans="1:15" s="119" customFormat="1" ht="15" customHeight="1" x14ac:dyDescent="0.25">
      <c r="A19" s="111">
        <v>287</v>
      </c>
      <c r="B19" s="166" t="s">
        <v>314</v>
      </c>
      <c r="C19" s="120">
        <v>436</v>
      </c>
      <c r="D19" s="121">
        <v>6.4947347609833859</v>
      </c>
      <c r="E19" s="122">
        <v>0.5</v>
      </c>
      <c r="F19" s="122">
        <f t="shared" si="0"/>
        <v>0.5</v>
      </c>
      <c r="G19" s="123">
        <v>0.11333333333333333</v>
      </c>
      <c r="H19" s="124">
        <v>30000</v>
      </c>
      <c r="I19" s="134">
        <v>30000</v>
      </c>
      <c r="J19" s="141">
        <f t="shared" si="1"/>
        <v>30000</v>
      </c>
      <c r="K19" s="145">
        <v>30000</v>
      </c>
      <c r="L19" s="127">
        <f t="shared" si="2"/>
        <v>0</v>
      </c>
      <c r="M19" s="125">
        <v>0</v>
      </c>
      <c r="N19" s="126">
        <f t="shared" si="3"/>
        <v>0</v>
      </c>
      <c r="O19" s="160">
        <f t="shared" si="4"/>
        <v>0</v>
      </c>
    </row>
    <row r="20" spans="1:15" ht="15" customHeight="1" x14ac:dyDescent="0.25">
      <c r="A20" s="37">
        <v>308</v>
      </c>
      <c r="B20" s="165" t="s">
        <v>315</v>
      </c>
      <c r="C20" s="67">
        <v>1457</v>
      </c>
      <c r="D20" s="68">
        <v>8.0515027965016088</v>
      </c>
      <c r="E20" s="69">
        <v>0.8</v>
      </c>
      <c r="F20" s="69">
        <f t="shared" si="0"/>
        <v>0.19999999999999996</v>
      </c>
      <c r="G20" s="70">
        <v>0.51954022988505744</v>
      </c>
      <c r="H20" s="53">
        <v>57480</v>
      </c>
      <c r="I20" s="137">
        <f>40*C20</f>
        <v>58280</v>
      </c>
      <c r="J20" s="143">
        <f t="shared" si="1"/>
        <v>58280</v>
      </c>
      <c r="K20" s="144">
        <v>30453.599999999995</v>
      </c>
      <c r="L20" s="128">
        <f t="shared" si="2"/>
        <v>27826.400000000005</v>
      </c>
      <c r="M20" s="84">
        <v>16800</v>
      </c>
      <c r="N20" s="85">
        <f t="shared" si="3"/>
        <v>16800</v>
      </c>
      <c r="O20" s="159">
        <f t="shared" si="4"/>
        <v>11026.400000000005</v>
      </c>
    </row>
    <row r="21" spans="1:15" ht="15" customHeight="1" x14ac:dyDescent="0.25">
      <c r="A21" s="37">
        <v>315</v>
      </c>
      <c r="B21" s="164" t="s">
        <v>316</v>
      </c>
      <c r="C21" s="62">
        <v>416</v>
      </c>
      <c r="D21" s="63">
        <v>1.9140956917917449</v>
      </c>
      <c r="E21" s="64">
        <v>0.85</v>
      </c>
      <c r="F21" s="64">
        <f t="shared" si="0"/>
        <v>0.15000000000000002</v>
      </c>
      <c r="G21" s="65">
        <v>0.57493188010899188</v>
      </c>
      <c r="H21" s="52">
        <v>30000</v>
      </c>
      <c r="I21" s="132">
        <v>30000</v>
      </c>
      <c r="J21" s="141">
        <f t="shared" si="1"/>
        <v>30000</v>
      </c>
      <c r="K21" s="142">
        <v>0</v>
      </c>
      <c r="L21" s="78">
        <f t="shared" si="2"/>
        <v>30000</v>
      </c>
      <c r="M21" s="79">
        <v>45900</v>
      </c>
      <c r="N21" s="80">
        <f t="shared" si="3"/>
        <v>30000</v>
      </c>
      <c r="O21" s="158">
        <f t="shared" si="4"/>
        <v>0</v>
      </c>
    </row>
    <row r="22" spans="1:15" ht="15" customHeight="1" x14ac:dyDescent="0.25">
      <c r="A22" s="37">
        <v>4263</v>
      </c>
      <c r="B22" s="165" t="s">
        <v>317</v>
      </c>
      <c r="C22" s="67">
        <v>256</v>
      </c>
      <c r="D22" s="68">
        <v>1.1535220676965612</v>
      </c>
      <c r="E22" s="69">
        <v>0.8</v>
      </c>
      <c r="F22" s="69">
        <f t="shared" si="0"/>
        <v>0.19999999999999996</v>
      </c>
      <c r="G22" s="70">
        <v>0.54852320675105481</v>
      </c>
      <c r="H22" s="53">
        <v>30000</v>
      </c>
      <c r="I22" s="133">
        <v>30000</v>
      </c>
      <c r="J22" s="143">
        <f t="shared" si="1"/>
        <v>30000</v>
      </c>
      <c r="K22" s="144">
        <v>29833.999999999996</v>
      </c>
      <c r="L22" s="128">
        <f t="shared" si="2"/>
        <v>166.00000000000364</v>
      </c>
      <c r="M22" s="84">
        <v>2720</v>
      </c>
      <c r="N22" s="85">
        <f t="shared" si="3"/>
        <v>166.00000000000364</v>
      </c>
      <c r="O22" s="159">
        <f t="shared" si="4"/>
        <v>0</v>
      </c>
    </row>
    <row r="23" spans="1:15" ht="15" customHeight="1" x14ac:dyDescent="0.25">
      <c r="A23" s="37">
        <v>350</v>
      </c>
      <c r="B23" s="164" t="s">
        <v>318</v>
      </c>
      <c r="C23" s="62">
        <v>953</v>
      </c>
      <c r="D23" s="63">
        <v>13.313235237560432</v>
      </c>
      <c r="E23" s="64">
        <v>0.6</v>
      </c>
      <c r="F23" s="64">
        <f t="shared" si="0"/>
        <v>0.4</v>
      </c>
      <c r="G23" s="65">
        <v>0.1444321940463065</v>
      </c>
      <c r="H23" s="55">
        <v>39480</v>
      </c>
      <c r="I23" s="132">
        <f>40*C23</f>
        <v>38120</v>
      </c>
      <c r="J23" s="141">
        <f t="shared" si="1"/>
        <v>39480</v>
      </c>
      <c r="K23" s="142">
        <v>33000</v>
      </c>
      <c r="L23" s="78">
        <f t="shared" si="2"/>
        <v>6480</v>
      </c>
      <c r="M23" s="79">
        <v>74400</v>
      </c>
      <c r="N23" s="80">
        <f t="shared" si="3"/>
        <v>6480</v>
      </c>
      <c r="O23" s="158">
        <f t="shared" si="4"/>
        <v>0</v>
      </c>
    </row>
    <row r="24" spans="1:15" ht="15" customHeight="1" x14ac:dyDescent="0.25">
      <c r="A24" s="37">
        <v>364</v>
      </c>
      <c r="B24" s="165" t="s">
        <v>319</v>
      </c>
      <c r="C24" s="67">
        <v>361</v>
      </c>
      <c r="D24" s="68">
        <v>3.5621249762016007</v>
      </c>
      <c r="E24" s="69">
        <v>0.6</v>
      </c>
      <c r="F24" s="69">
        <f t="shared" si="0"/>
        <v>0.4</v>
      </c>
      <c r="G24" s="70">
        <v>0.31185567010309279</v>
      </c>
      <c r="H24" s="53">
        <v>30000</v>
      </c>
      <c r="I24" s="133">
        <v>30000</v>
      </c>
      <c r="J24" s="143">
        <f t="shared" si="1"/>
        <v>30000</v>
      </c>
      <c r="K24" s="144">
        <v>4879.2</v>
      </c>
      <c r="L24" s="128">
        <f t="shared" si="2"/>
        <v>25120.799999999999</v>
      </c>
      <c r="M24" s="84">
        <v>2640</v>
      </c>
      <c r="N24" s="85">
        <f t="shared" si="3"/>
        <v>2640</v>
      </c>
      <c r="O24" s="159">
        <f t="shared" si="4"/>
        <v>22480.799999999999</v>
      </c>
    </row>
    <row r="25" spans="1:15" ht="15" customHeight="1" x14ac:dyDescent="0.25">
      <c r="A25" s="37">
        <v>427</v>
      </c>
      <c r="B25" s="164" t="s">
        <v>320</v>
      </c>
      <c r="C25" s="62">
        <v>229</v>
      </c>
      <c r="D25" s="63">
        <v>7.0559887003116852</v>
      </c>
      <c r="E25" s="64">
        <v>0.6</v>
      </c>
      <c r="F25" s="64">
        <f t="shared" si="0"/>
        <v>0.4</v>
      </c>
      <c r="G25" s="65">
        <v>0.22705314009661837</v>
      </c>
      <c r="H25" s="52">
        <v>30000</v>
      </c>
      <c r="I25" s="132">
        <v>30000</v>
      </c>
      <c r="J25" s="141">
        <f t="shared" si="1"/>
        <v>30000</v>
      </c>
      <c r="K25" s="142">
        <v>5580.8</v>
      </c>
      <c r="L25" s="78">
        <f t="shared" si="2"/>
        <v>24419.200000000001</v>
      </c>
      <c r="M25" s="79">
        <v>7800</v>
      </c>
      <c r="N25" s="80">
        <f t="shared" si="3"/>
        <v>7800</v>
      </c>
      <c r="O25" s="158">
        <f t="shared" si="4"/>
        <v>16619.2</v>
      </c>
    </row>
    <row r="26" spans="1:15" ht="15" customHeight="1" x14ac:dyDescent="0.25">
      <c r="A26" s="37">
        <v>434</v>
      </c>
      <c r="B26" s="165" t="s">
        <v>321</v>
      </c>
      <c r="C26" s="67">
        <v>1628</v>
      </c>
      <c r="D26" s="68">
        <v>7.893792355923595</v>
      </c>
      <c r="E26" s="69">
        <v>0.7</v>
      </c>
      <c r="F26" s="69">
        <f t="shared" si="0"/>
        <v>0.30000000000000004</v>
      </c>
      <c r="G26" s="70">
        <v>0.44218942189421895</v>
      </c>
      <c r="H26" s="53">
        <v>60000</v>
      </c>
      <c r="I26" s="133">
        <v>60000</v>
      </c>
      <c r="J26" s="143">
        <f t="shared" si="1"/>
        <v>60000</v>
      </c>
      <c r="K26" s="144">
        <v>18777</v>
      </c>
      <c r="L26" s="128">
        <f t="shared" si="2"/>
        <v>41223</v>
      </c>
      <c r="M26" s="84">
        <v>69300</v>
      </c>
      <c r="N26" s="85">
        <f t="shared" si="3"/>
        <v>41223</v>
      </c>
      <c r="O26" s="159">
        <f t="shared" si="4"/>
        <v>0</v>
      </c>
    </row>
    <row r="27" spans="1:15" ht="15" customHeight="1" x14ac:dyDescent="0.25">
      <c r="A27" s="37">
        <v>6013</v>
      </c>
      <c r="B27" s="164" t="s">
        <v>322</v>
      </c>
      <c r="C27" s="62">
        <v>488</v>
      </c>
      <c r="D27" s="63">
        <v>6.410753182996757</v>
      </c>
      <c r="E27" s="64">
        <v>0.7</v>
      </c>
      <c r="F27" s="64">
        <f t="shared" si="0"/>
        <v>0.30000000000000004</v>
      </c>
      <c r="G27" s="65">
        <v>0.388412017167382</v>
      </c>
      <c r="H27" s="52">
        <v>30000</v>
      </c>
      <c r="I27" s="132">
        <v>30000</v>
      </c>
      <c r="J27" s="141">
        <f t="shared" si="1"/>
        <v>30000</v>
      </c>
      <c r="K27" s="142">
        <v>23861.100000000002</v>
      </c>
      <c r="L27" s="78">
        <f t="shared" si="2"/>
        <v>6138.8999999999978</v>
      </c>
      <c r="M27" s="79">
        <v>16800</v>
      </c>
      <c r="N27" s="80">
        <f t="shared" si="3"/>
        <v>6138.8999999999978</v>
      </c>
      <c r="O27" s="158">
        <f t="shared" si="4"/>
        <v>0</v>
      </c>
    </row>
    <row r="28" spans="1:15" s="119" customFormat="1" ht="15" customHeight="1" x14ac:dyDescent="0.25">
      <c r="A28" s="111">
        <v>441</v>
      </c>
      <c r="B28" s="167" t="s">
        <v>323</v>
      </c>
      <c r="C28" s="112">
        <v>234</v>
      </c>
      <c r="D28" s="113">
        <v>1.0117344091419491</v>
      </c>
      <c r="E28" s="114">
        <v>0.8</v>
      </c>
      <c r="F28" s="114">
        <f t="shared" si="0"/>
        <v>0.19999999999999996</v>
      </c>
      <c r="G28" s="115">
        <v>0.49211356466876971</v>
      </c>
      <c r="H28" s="116">
        <v>30000</v>
      </c>
      <c r="I28" s="135">
        <v>30000</v>
      </c>
      <c r="J28" s="143">
        <f t="shared" si="1"/>
        <v>30000</v>
      </c>
      <c r="K28" s="146">
        <v>30000</v>
      </c>
      <c r="L28" s="129">
        <f t="shared" si="2"/>
        <v>0</v>
      </c>
      <c r="M28" s="117">
        <v>12800</v>
      </c>
      <c r="N28" s="118">
        <f t="shared" si="3"/>
        <v>0</v>
      </c>
      <c r="O28" s="161">
        <f t="shared" si="4"/>
        <v>0</v>
      </c>
    </row>
    <row r="29" spans="1:15" ht="15" customHeight="1" x14ac:dyDescent="0.25">
      <c r="A29" s="37">
        <v>2240</v>
      </c>
      <c r="B29" s="164" t="s">
        <v>324</v>
      </c>
      <c r="C29" s="62">
        <v>399</v>
      </c>
      <c r="D29" s="63">
        <v>2.9857448753814255</v>
      </c>
      <c r="E29" s="64">
        <v>0.7</v>
      </c>
      <c r="F29" s="64">
        <f t="shared" si="0"/>
        <v>0.30000000000000004</v>
      </c>
      <c r="G29" s="65">
        <v>0.36781609195402298</v>
      </c>
      <c r="H29" s="52">
        <v>30000</v>
      </c>
      <c r="I29" s="132">
        <v>30000</v>
      </c>
      <c r="J29" s="141">
        <f t="shared" si="1"/>
        <v>30000</v>
      </c>
      <c r="K29" s="142">
        <v>18007.800000000003</v>
      </c>
      <c r="L29" s="78">
        <f t="shared" si="2"/>
        <v>11992.199999999997</v>
      </c>
      <c r="M29" s="79">
        <v>0</v>
      </c>
      <c r="N29" s="80">
        <f t="shared" si="3"/>
        <v>0</v>
      </c>
      <c r="O29" s="158">
        <f t="shared" si="4"/>
        <v>11992.199999999997</v>
      </c>
    </row>
    <row r="30" spans="1:15" ht="15" customHeight="1" x14ac:dyDescent="0.25">
      <c r="A30" s="37">
        <v>476</v>
      </c>
      <c r="B30" s="165" t="s">
        <v>325</v>
      </c>
      <c r="C30" s="67">
        <v>1758</v>
      </c>
      <c r="D30" s="68">
        <v>3.7653328788409488</v>
      </c>
      <c r="E30" s="69">
        <v>0.7</v>
      </c>
      <c r="F30" s="69">
        <f t="shared" si="0"/>
        <v>0.30000000000000004</v>
      </c>
      <c r="G30" s="70">
        <v>0.43918128654970762</v>
      </c>
      <c r="H30" s="53">
        <v>60000</v>
      </c>
      <c r="I30" s="133">
        <v>60000</v>
      </c>
      <c r="J30" s="143">
        <f t="shared" si="1"/>
        <v>60000</v>
      </c>
      <c r="K30" s="144">
        <v>57272.700000000004</v>
      </c>
      <c r="L30" s="128">
        <f t="shared" si="2"/>
        <v>2727.2999999999956</v>
      </c>
      <c r="M30" s="84">
        <v>45500</v>
      </c>
      <c r="N30" s="85">
        <f t="shared" si="3"/>
        <v>2727.2999999999956</v>
      </c>
      <c r="O30" s="159">
        <f t="shared" si="4"/>
        <v>0</v>
      </c>
    </row>
    <row r="31" spans="1:15" ht="15" customHeight="1" x14ac:dyDescent="0.25">
      <c r="A31" s="37">
        <v>485</v>
      </c>
      <c r="B31" s="164" t="s">
        <v>326</v>
      </c>
      <c r="C31" s="62">
        <v>628</v>
      </c>
      <c r="D31" s="63">
        <v>3.5762894716442837</v>
      </c>
      <c r="E31" s="64">
        <v>0.7</v>
      </c>
      <c r="F31" s="64">
        <f t="shared" si="0"/>
        <v>0.30000000000000004</v>
      </c>
      <c r="G31" s="65">
        <v>0.36406995230524641</v>
      </c>
      <c r="H31" s="52">
        <v>30000</v>
      </c>
      <c r="I31" s="132">
        <v>30000</v>
      </c>
      <c r="J31" s="141">
        <f t="shared" si="1"/>
        <v>30000</v>
      </c>
      <c r="K31" s="142">
        <v>23584.100000000002</v>
      </c>
      <c r="L31" s="78">
        <f t="shared" si="2"/>
        <v>6415.8999999999978</v>
      </c>
      <c r="M31" s="79">
        <v>22400</v>
      </c>
      <c r="N31" s="80">
        <f t="shared" si="3"/>
        <v>6415.8999999999978</v>
      </c>
      <c r="O31" s="158">
        <f t="shared" si="4"/>
        <v>0</v>
      </c>
    </row>
    <row r="32" spans="1:15" ht="15" customHeight="1" x14ac:dyDescent="0.25">
      <c r="A32" s="37">
        <v>497</v>
      </c>
      <c r="B32" s="165" t="s">
        <v>327</v>
      </c>
      <c r="C32" s="67">
        <v>1287</v>
      </c>
      <c r="D32" s="68">
        <v>7.6266211509916371</v>
      </c>
      <c r="E32" s="69">
        <v>0.6</v>
      </c>
      <c r="F32" s="69">
        <f t="shared" si="0"/>
        <v>0.4</v>
      </c>
      <c r="G32" s="70">
        <v>0.28988941548183256</v>
      </c>
      <c r="H32" s="53">
        <v>50720</v>
      </c>
      <c r="I32" s="137">
        <f>40*C32</f>
        <v>51480</v>
      </c>
      <c r="J32" s="143">
        <f t="shared" si="1"/>
        <v>51480</v>
      </c>
      <c r="K32" s="144">
        <v>50719.600000000006</v>
      </c>
      <c r="L32" s="128">
        <f t="shared" si="2"/>
        <v>760.39999999999418</v>
      </c>
      <c r="M32" s="84">
        <v>0</v>
      </c>
      <c r="N32" s="85">
        <f t="shared" si="3"/>
        <v>0</v>
      </c>
      <c r="O32" s="159">
        <f t="shared" si="4"/>
        <v>760.39999999999418</v>
      </c>
    </row>
    <row r="33" spans="1:71" s="119" customFormat="1" ht="15" customHeight="1" x14ac:dyDescent="0.25">
      <c r="A33" s="111">
        <v>602</v>
      </c>
      <c r="B33" s="166" t="s">
        <v>328</v>
      </c>
      <c r="C33" s="120">
        <v>827</v>
      </c>
      <c r="D33" s="121">
        <v>5.5589539189284798</v>
      </c>
      <c r="E33" s="122">
        <v>0.6</v>
      </c>
      <c r="F33" s="122">
        <f t="shared" si="0"/>
        <v>0.4</v>
      </c>
      <c r="G33" s="123">
        <v>0.296875</v>
      </c>
      <c r="H33" s="124">
        <v>33800</v>
      </c>
      <c r="I33" s="134">
        <f>40*C33</f>
        <v>33080</v>
      </c>
      <c r="J33" s="141">
        <f t="shared" si="1"/>
        <v>33800</v>
      </c>
      <c r="K33" s="145">
        <v>33799.600000000006</v>
      </c>
      <c r="L33" s="127">
        <f t="shared" si="2"/>
        <v>0.39999999999417923</v>
      </c>
      <c r="M33" s="125">
        <v>0</v>
      </c>
      <c r="N33" s="126">
        <f t="shared" si="3"/>
        <v>0</v>
      </c>
      <c r="O33" s="160">
        <f t="shared" si="4"/>
        <v>0.39999999999417923</v>
      </c>
    </row>
    <row r="34" spans="1:71" ht="15" customHeight="1" x14ac:dyDescent="0.25">
      <c r="A34" s="37">
        <v>609</v>
      </c>
      <c r="B34" s="165" t="s">
        <v>329</v>
      </c>
      <c r="C34" s="67">
        <v>842</v>
      </c>
      <c r="D34" s="68">
        <v>4.8155009718075581</v>
      </c>
      <c r="E34" s="69">
        <v>0.8</v>
      </c>
      <c r="F34" s="69">
        <f t="shared" si="0"/>
        <v>0.19999999999999996</v>
      </c>
      <c r="G34" s="70">
        <v>0.54151177199504341</v>
      </c>
      <c r="H34" s="53">
        <v>33680</v>
      </c>
      <c r="I34" s="133">
        <f>40*C34</f>
        <v>33680</v>
      </c>
      <c r="J34" s="143">
        <f t="shared" si="1"/>
        <v>33680</v>
      </c>
      <c r="K34" s="144">
        <v>32970</v>
      </c>
      <c r="L34" s="128">
        <f t="shared" si="2"/>
        <v>710</v>
      </c>
      <c r="M34" s="84">
        <v>8800</v>
      </c>
      <c r="N34" s="85">
        <f t="shared" si="3"/>
        <v>710</v>
      </c>
      <c r="O34" s="159">
        <f t="shared" si="4"/>
        <v>0</v>
      </c>
    </row>
    <row r="35" spans="1:71" s="119" customFormat="1" ht="15" customHeight="1" x14ac:dyDescent="0.25">
      <c r="A35" s="111">
        <v>623</v>
      </c>
      <c r="B35" s="166" t="s">
        <v>330</v>
      </c>
      <c r="C35" s="120">
        <v>419</v>
      </c>
      <c r="D35" s="121">
        <v>3.3414944030802132</v>
      </c>
      <c r="E35" s="122">
        <v>0.7</v>
      </c>
      <c r="F35" s="122">
        <f t="shared" si="0"/>
        <v>0.30000000000000004</v>
      </c>
      <c r="G35" s="123">
        <v>0.4437869822485207</v>
      </c>
      <c r="H35" s="124">
        <v>30000</v>
      </c>
      <c r="I35" s="134">
        <v>30000</v>
      </c>
      <c r="J35" s="141">
        <f t="shared" si="1"/>
        <v>30000</v>
      </c>
      <c r="K35" s="145">
        <v>30000.000000000004</v>
      </c>
      <c r="L35" s="127">
        <f t="shared" si="2"/>
        <v>0</v>
      </c>
      <c r="M35" s="125">
        <v>420</v>
      </c>
      <c r="N35" s="126">
        <f t="shared" si="3"/>
        <v>0</v>
      </c>
      <c r="O35" s="160">
        <f t="shared" si="4"/>
        <v>0</v>
      </c>
    </row>
    <row r="36" spans="1:71" ht="15" customHeight="1" x14ac:dyDescent="0.25">
      <c r="A36" s="37">
        <v>637</v>
      </c>
      <c r="B36" s="165" t="s">
        <v>331</v>
      </c>
      <c r="C36" s="67">
        <v>740</v>
      </c>
      <c r="D36" s="68">
        <v>4.5709201467452649</v>
      </c>
      <c r="E36" s="69">
        <v>0.7</v>
      </c>
      <c r="F36" s="69">
        <f t="shared" si="0"/>
        <v>0.30000000000000004</v>
      </c>
      <c r="G36" s="70">
        <v>0.39782016348773841</v>
      </c>
      <c r="H36" s="53">
        <v>30000</v>
      </c>
      <c r="I36" s="133">
        <v>30000</v>
      </c>
      <c r="J36" s="143">
        <f t="shared" si="1"/>
        <v>30000</v>
      </c>
      <c r="K36" s="144">
        <v>13188.000000000002</v>
      </c>
      <c r="L36" s="128">
        <f t="shared" si="2"/>
        <v>16812</v>
      </c>
      <c r="M36" s="84">
        <v>3220</v>
      </c>
      <c r="N36" s="85">
        <f t="shared" si="3"/>
        <v>3220</v>
      </c>
      <c r="O36" s="159">
        <f t="shared" si="4"/>
        <v>13592</v>
      </c>
    </row>
    <row r="37" spans="1:71" ht="15" customHeight="1" x14ac:dyDescent="0.25">
      <c r="A37" s="37">
        <v>657</v>
      </c>
      <c r="B37" s="164" t="s">
        <v>332</v>
      </c>
      <c r="C37" s="62">
        <v>97</v>
      </c>
      <c r="D37" s="63">
        <v>2.8790900631699965</v>
      </c>
      <c r="E37" s="64">
        <v>0.6</v>
      </c>
      <c r="F37" s="64">
        <f t="shared" si="0"/>
        <v>0.4</v>
      </c>
      <c r="G37" s="65">
        <v>0.11483253588516747</v>
      </c>
      <c r="H37" s="52">
        <v>30000</v>
      </c>
      <c r="I37" s="132">
        <v>30000</v>
      </c>
      <c r="J37" s="141">
        <f t="shared" si="1"/>
        <v>30000</v>
      </c>
      <c r="K37" s="142">
        <v>0</v>
      </c>
      <c r="L37" s="78">
        <f t="shared" si="2"/>
        <v>30000</v>
      </c>
      <c r="M37" s="79">
        <v>6600</v>
      </c>
      <c r="N37" s="80">
        <f t="shared" si="3"/>
        <v>6600</v>
      </c>
      <c r="O37" s="158">
        <f t="shared" si="4"/>
        <v>23400</v>
      </c>
    </row>
    <row r="38" spans="1:71" ht="15" customHeight="1" x14ac:dyDescent="0.25">
      <c r="A38" s="37">
        <v>658</v>
      </c>
      <c r="B38" s="165" t="s">
        <v>333</v>
      </c>
      <c r="C38" s="67">
        <v>920</v>
      </c>
      <c r="D38" s="68">
        <v>14.48433429584726</v>
      </c>
      <c r="E38" s="69">
        <v>0.6</v>
      </c>
      <c r="F38" s="69">
        <f t="shared" si="0"/>
        <v>0.4</v>
      </c>
      <c r="G38" s="70">
        <v>0.20633299284984677</v>
      </c>
      <c r="H38" s="53">
        <v>36320</v>
      </c>
      <c r="I38" s="137">
        <f>40*C38</f>
        <v>36800</v>
      </c>
      <c r="J38" s="143">
        <f t="shared" si="1"/>
        <v>36800</v>
      </c>
      <c r="K38" s="144">
        <v>33034</v>
      </c>
      <c r="L38" s="128">
        <f t="shared" si="2"/>
        <v>3766</v>
      </c>
      <c r="M38" s="84">
        <v>57600</v>
      </c>
      <c r="N38" s="85">
        <f t="shared" si="3"/>
        <v>3766</v>
      </c>
      <c r="O38" s="159">
        <f t="shared" si="4"/>
        <v>0</v>
      </c>
    </row>
    <row r="39" spans="1:71" s="43" customFormat="1" ht="15" customHeight="1" x14ac:dyDescent="0.25">
      <c r="A39" s="42">
        <v>700</v>
      </c>
      <c r="B39" s="164" t="s">
        <v>334</v>
      </c>
      <c r="C39" s="62">
        <v>1044</v>
      </c>
      <c r="D39" s="63">
        <v>10.514632938197758</v>
      </c>
      <c r="E39" s="64">
        <v>0.7</v>
      </c>
      <c r="F39" s="64">
        <f t="shared" si="0"/>
        <v>0.30000000000000004</v>
      </c>
      <c r="G39" s="65">
        <v>0.34462151394422313</v>
      </c>
      <c r="H39" s="55">
        <v>42240</v>
      </c>
      <c r="I39" s="132">
        <f>40*C39</f>
        <v>41760</v>
      </c>
      <c r="J39" s="141">
        <f t="shared" si="1"/>
        <v>42240</v>
      </c>
      <c r="K39" s="142">
        <v>41817.300000000003</v>
      </c>
      <c r="L39" s="78">
        <f t="shared" si="2"/>
        <v>422.69999999999709</v>
      </c>
      <c r="M39" s="79">
        <v>7000</v>
      </c>
      <c r="N39" s="80">
        <f t="shared" si="3"/>
        <v>422.69999999999709</v>
      </c>
      <c r="O39" s="158">
        <f t="shared" si="4"/>
        <v>0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</row>
    <row r="40" spans="1:71" ht="15" customHeight="1" x14ac:dyDescent="0.25">
      <c r="A40" s="37">
        <v>735</v>
      </c>
      <c r="B40" s="165" t="s">
        <v>335</v>
      </c>
      <c r="C40" s="67">
        <v>495</v>
      </c>
      <c r="D40" s="68">
        <v>1.8299715928296998</v>
      </c>
      <c r="E40" s="69">
        <v>0.85</v>
      </c>
      <c r="F40" s="69">
        <f t="shared" si="0"/>
        <v>0.15000000000000002</v>
      </c>
      <c r="G40" s="70">
        <v>0.64611872146118721</v>
      </c>
      <c r="H40" s="53">
        <v>30000</v>
      </c>
      <c r="I40" s="133">
        <v>30000</v>
      </c>
      <c r="J40" s="143">
        <f t="shared" si="1"/>
        <v>30000</v>
      </c>
      <c r="K40" s="144">
        <v>29750</v>
      </c>
      <c r="L40" s="128">
        <f t="shared" si="2"/>
        <v>250</v>
      </c>
      <c r="M40" s="84">
        <v>1190</v>
      </c>
      <c r="N40" s="85">
        <f t="shared" si="3"/>
        <v>250</v>
      </c>
      <c r="O40" s="159">
        <f t="shared" si="4"/>
        <v>0</v>
      </c>
    </row>
    <row r="41" spans="1:71" ht="15" customHeight="1" x14ac:dyDescent="0.25">
      <c r="A41" s="37">
        <v>840</v>
      </c>
      <c r="B41" s="164" t="s">
        <v>336</v>
      </c>
      <c r="C41" s="62">
        <v>191</v>
      </c>
      <c r="D41" s="63">
        <v>0.81843582310909169</v>
      </c>
      <c r="E41" s="64">
        <v>0.8</v>
      </c>
      <c r="F41" s="64">
        <f t="shared" si="0"/>
        <v>0.19999999999999996</v>
      </c>
      <c r="G41" s="65">
        <v>0.49729729729729732</v>
      </c>
      <c r="H41" s="52">
        <v>30000</v>
      </c>
      <c r="I41" s="132">
        <v>30000</v>
      </c>
      <c r="J41" s="141">
        <f t="shared" si="1"/>
        <v>30000</v>
      </c>
      <c r="K41" s="142">
        <v>29506.199999999997</v>
      </c>
      <c r="L41" s="78">
        <f t="shared" si="2"/>
        <v>493.80000000000291</v>
      </c>
      <c r="M41" s="79">
        <v>8000</v>
      </c>
      <c r="N41" s="80">
        <f t="shared" si="3"/>
        <v>493.80000000000291</v>
      </c>
      <c r="O41" s="158">
        <f t="shared" si="4"/>
        <v>0</v>
      </c>
    </row>
    <row r="42" spans="1:71" ht="15" customHeight="1" x14ac:dyDescent="0.25">
      <c r="A42" s="37">
        <v>870</v>
      </c>
      <c r="B42" s="165" t="s">
        <v>337</v>
      </c>
      <c r="C42" s="67">
        <v>866</v>
      </c>
      <c r="D42" s="68">
        <v>5.6882748081385959</v>
      </c>
      <c r="E42" s="69">
        <v>0.7</v>
      </c>
      <c r="F42" s="69">
        <f t="shared" si="0"/>
        <v>0.30000000000000004</v>
      </c>
      <c r="G42" s="70">
        <v>0.41113744075829384</v>
      </c>
      <c r="H42" s="53">
        <v>34040</v>
      </c>
      <c r="I42" s="137">
        <f>40*C42</f>
        <v>34640</v>
      </c>
      <c r="J42" s="143">
        <f t="shared" si="1"/>
        <v>34640</v>
      </c>
      <c r="K42" s="144">
        <v>34040</v>
      </c>
      <c r="L42" s="128">
        <f t="shared" si="2"/>
        <v>600</v>
      </c>
      <c r="M42" s="84">
        <v>0</v>
      </c>
      <c r="N42" s="85">
        <f t="shared" si="3"/>
        <v>0</v>
      </c>
      <c r="O42" s="159">
        <f t="shared" si="4"/>
        <v>600</v>
      </c>
    </row>
    <row r="43" spans="1:71" s="119" customFormat="1" ht="15" customHeight="1" x14ac:dyDescent="0.25">
      <c r="A43" s="111">
        <v>882</v>
      </c>
      <c r="B43" s="166" t="s">
        <v>338</v>
      </c>
      <c r="C43" s="120">
        <v>389</v>
      </c>
      <c r="D43" s="121">
        <v>4.650150960994579</v>
      </c>
      <c r="E43" s="122">
        <v>0.7</v>
      </c>
      <c r="F43" s="122">
        <f t="shared" si="0"/>
        <v>0.30000000000000004</v>
      </c>
      <c r="G43" s="123">
        <v>0.4516971279373368</v>
      </c>
      <c r="H43" s="124">
        <v>30000</v>
      </c>
      <c r="I43" s="134">
        <v>30000</v>
      </c>
      <c r="J43" s="141">
        <f t="shared" si="1"/>
        <v>30000</v>
      </c>
      <c r="K43" s="145">
        <v>30000</v>
      </c>
      <c r="L43" s="78">
        <f t="shared" si="2"/>
        <v>0</v>
      </c>
      <c r="M43" s="125">
        <v>10500</v>
      </c>
      <c r="N43" s="126">
        <f t="shared" si="3"/>
        <v>0</v>
      </c>
      <c r="O43" s="160">
        <f t="shared" si="4"/>
        <v>0</v>
      </c>
    </row>
    <row r="44" spans="1:71" ht="15" customHeight="1" x14ac:dyDescent="0.25">
      <c r="A44" s="37">
        <v>896</v>
      </c>
      <c r="B44" s="165" t="s">
        <v>339</v>
      </c>
      <c r="C44" s="67">
        <v>884</v>
      </c>
      <c r="D44" s="68">
        <v>13.667031934586257</v>
      </c>
      <c r="E44" s="69">
        <v>0.6</v>
      </c>
      <c r="F44" s="69">
        <f t="shared" si="0"/>
        <v>0.4</v>
      </c>
      <c r="G44" s="70">
        <v>0.21316964285714285</v>
      </c>
      <c r="H44" s="53">
        <v>34560</v>
      </c>
      <c r="I44" s="137">
        <f>40*C44</f>
        <v>35360</v>
      </c>
      <c r="J44" s="143">
        <f t="shared" si="1"/>
        <v>35360</v>
      </c>
      <c r="K44" s="144">
        <v>34560</v>
      </c>
      <c r="L44" s="128">
        <f t="shared" si="2"/>
        <v>800</v>
      </c>
      <c r="M44" s="84">
        <v>60600</v>
      </c>
      <c r="N44" s="85">
        <f t="shared" si="3"/>
        <v>800</v>
      </c>
      <c r="O44" s="159">
        <f t="shared" si="4"/>
        <v>0</v>
      </c>
    </row>
    <row r="45" spans="1:71" ht="15" customHeight="1" x14ac:dyDescent="0.25">
      <c r="A45" s="37">
        <v>903</v>
      </c>
      <c r="B45" s="164" t="s">
        <v>340</v>
      </c>
      <c r="C45" s="62">
        <v>942</v>
      </c>
      <c r="D45" s="63">
        <v>13.469746383378816</v>
      </c>
      <c r="E45" s="64">
        <v>0.6</v>
      </c>
      <c r="F45" s="64">
        <f t="shared" si="0"/>
        <v>0.4</v>
      </c>
      <c r="G45" s="65">
        <v>0.31415929203539822</v>
      </c>
      <c r="H45" s="52">
        <v>36360</v>
      </c>
      <c r="I45" s="132">
        <f>40*C45</f>
        <v>37680</v>
      </c>
      <c r="J45" s="141">
        <f t="shared" si="1"/>
        <v>37680</v>
      </c>
      <c r="K45" s="142">
        <v>16740</v>
      </c>
      <c r="L45" s="78">
        <f t="shared" si="2"/>
        <v>20940</v>
      </c>
      <c r="M45" s="79">
        <v>0</v>
      </c>
      <c r="N45" s="80">
        <f t="shared" si="3"/>
        <v>0</v>
      </c>
      <c r="O45" s="158">
        <f t="shared" si="4"/>
        <v>20940</v>
      </c>
    </row>
    <row r="46" spans="1:71" ht="15" customHeight="1" x14ac:dyDescent="0.25">
      <c r="A46" s="37">
        <v>910</v>
      </c>
      <c r="B46" s="165" t="s">
        <v>341</v>
      </c>
      <c r="C46" s="67">
        <v>1369</v>
      </c>
      <c r="D46" s="68">
        <v>7.6448840200760104</v>
      </c>
      <c r="E46" s="69">
        <v>0.6</v>
      </c>
      <c r="F46" s="69">
        <f t="shared" si="0"/>
        <v>0.4</v>
      </c>
      <c r="G46" s="70">
        <v>0.19350073855243721</v>
      </c>
      <c r="H46" s="53">
        <v>54080</v>
      </c>
      <c r="I46" s="137">
        <f>40*C46</f>
        <v>54760</v>
      </c>
      <c r="J46" s="143">
        <f t="shared" si="1"/>
        <v>54760</v>
      </c>
      <c r="K46" s="144">
        <v>22743.200000000001</v>
      </c>
      <c r="L46" s="128">
        <f t="shared" si="2"/>
        <v>32016.799999999999</v>
      </c>
      <c r="M46" s="84">
        <v>15000</v>
      </c>
      <c r="N46" s="85">
        <f t="shared" si="3"/>
        <v>15000</v>
      </c>
      <c r="O46" s="159">
        <f t="shared" si="4"/>
        <v>17016.8</v>
      </c>
    </row>
    <row r="47" spans="1:71" ht="15" customHeight="1" x14ac:dyDescent="0.25">
      <c r="A47" s="37">
        <v>980</v>
      </c>
      <c r="B47" s="164" t="s">
        <v>342</v>
      </c>
      <c r="C47" s="62">
        <v>579</v>
      </c>
      <c r="D47" s="63">
        <v>4.9429722040298838</v>
      </c>
      <c r="E47" s="64">
        <v>0.7</v>
      </c>
      <c r="F47" s="64">
        <f t="shared" si="0"/>
        <v>0.30000000000000004</v>
      </c>
      <c r="G47" s="65">
        <v>0.32727272727272727</v>
      </c>
      <c r="H47" s="52">
        <v>30000</v>
      </c>
      <c r="I47" s="132">
        <v>30000</v>
      </c>
      <c r="J47" s="141">
        <f t="shared" si="1"/>
        <v>30000</v>
      </c>
      <c r="K47" s="142">
        <v>27961.800000000003</v>
      </c>
      <c r="L47" s="78">
        <f t="shared" si="2"/>
        <v>2038.1999999999971</v>
      </c>
      <c r="M47" s="79">
        <v>350</v>
      </c>
      <c r="N47" s="80">
        <f t="shared" si="3"/>
        <v>350</v>
      </c>
      <c r="O47" s="158">
        <f t="shared" si="4"/>
        <v>1688.1999999999971</v>
      </c>
    </row>
    <row r="48" spans="1:71" s="119" customFormat="1" ht="15" customHeight="1" x14ac:dyDescent="0.25">
      <c r="A48" s="111">
        <v>994</v>
      </c>
      <c r="B48" s="167" t="s">
        <v>343</v>
      </c>
      <c r="C48" s="112">
        <v>237</v>
      </c>
      <c r="D48" s="113">
        <v>2.6225806564804728</v>
      </c>
      <c r="E48" s="114">
        <v>0.7</v>
      </c>
      <c r="F48" s="114">
        <f t="shared" si="0"/>
        <v>0.30000000000000004</v>
      </c>
      <c r="G48" s="115">
        <v>0.41176470588235292</v>
      </c>
      <c r="H48" s="116">
        <v>30000</v>
      </c>
      <c r="I48" s="135">
        <v>30000</v>
      </c>
      <c r="J48" s="143">
        <f t="shared" si="1"/>
        <v>30000</v>
      </c>
      <c r="K48" s="146">
        <v>29999.9</v>
      </c>
      <c r="L48" s="129">
        <f t="shared" si="2"/>
        <v>9.9999999998544808E-2</v>
      </c>
      <c r="M48" s="117">
        <v>840</v>
      </c>
      <c r="N48" s="118">
        <f t="shared" si="3"/>
        <v>9.9999999998544808E-2</v>
      </c>
      <c r="O48" s="161">
        <f t="shared" si="4"/>
        <v>0</v>
      </c>
    </row>
    <row r="49" spans="1:15" s="119" customFormat="1" ht="15" customHeight="1" x14ac:dyDescent="0.25">
      <c r="A49" s="111">
        <v>5054</v>
      </c>
      <c r="B49" s="166" t="s">
        <v>344</v>
      </c>
      <c r="C49" s="120">
        <v>1132</v>
      </c>
      <c r="D49" s="121">
        <v>8.0757347426531076</v>
      </c>
      <c r="E49" s="122">
        <v>0.6</v>
      </c>
      <c r="F49" s="122">
        <f t="shared" si="0"/>
        <v>0.4</v>
      </c>
      <c r="G49" s="123">
        <v>0.1523545706371191</v>
      </c>
      <c r="H49" s="124">
        <v>47320</v>
      </c>
      <c r="I49" s="134">
        <f>40*C49</f>
        <v>45280</v>
      </c>
      <c r="J49" s="141">
        <f t="shared" si="1"/>
        <v>47320</v>
      </c>
      <c r="K49" s="145">
        <v>47320</v>
      </c>
      <c r="L49" s="127">
        <f t="shared" si="2"/>
        <v>0</v>
      </c>
      <c r="M49" s="125">
        <v>3000</v>
      </c>
      <c r="N49" s="126">
        <f t="shared" si="3"/>
        <v>0</v>
      </c>
      <c r="O49" s="160">
        <f t="shared" si="4"/>
        <v>0</v>
      </c>
    </row>
    <row r="50" spans="1:15" ht="15" customHeight="1" x14ac:dyDescent="0.25">
      <c r="A50" s="37">
        <v>1071</v>
      </c>
      <c r="B50" s="165" t="s">
        <v>345</v>
      </c>
      <c r="C50" s="67">
        <v>772</v>
      </c>
      <c r="D50" s="68">
        <v>1.0471530871667816</v>
      </c>
      <c r="E50" s="69">
        <v>0.8</v>
      </c>
      <c r="F50" s="69">
        <f t="shared" si="0"/>
        <v>0.19999999999999996</v>
      </c>
      <c r="G50" s="70">
        <v>0.52110817941952503</v>
      </c>
      <c r="H50" s="53">
        <v>30000</v>
      </c>
      <c r="I50" s="137">
        <f>40*C50</f>
        <v>30880</v>
      </c>
      <c r="J50" s="143">
        <f t="shared" si="1"/>
        <v>30880</v>
      </c>
      <c r="K50" s="144">
        <v>27039.999999999996</v>
      </c>
      <c r="L50" s="128">
        <f t="shared" si="2"/>
        <v>3840.0000000000036</v>
      </c>
      <c r="M50" s="84">
        <v>2400</v>
      </c>
      <c r="N50" s="85">
        <f t="shared" si="3"/>
        <v>2400</v>
      </c>
      <c r="O50" s="159">
        <f t="shared" si="4"/>
        <v>1440.0000000000036</v>
      </c>
    </row>
    <row r="51" spans="1:15" s="119" customFormat="1" ht="15" customHeight="1" x14ac:dyDescent="0.25">
      <c r="A51" s="111">
        <v>1080</v>
      </c>
      <c r="B51" s="166" t="s">
        <v>346</v>
      </c>
      <c r="C51" s="120">
        <v>1054</v>
      </c>
      <c r="D51" s="121">
        <v>4.1353441306323724</v>
      </c>
      <c r="E51" s="122">
        <v>0.7</v>
      </c>
      <c r="F51" s="122">
        <f t="shared" si="0"/>
        <v>0.30000000000000004</v>
      </c>
      <c r="G51" s="123">
        <v>0.35860655737704916</v>
      </c>
      <c r="H51" s="124">
        <v>42720</v>
      </c>
      <c r="I51" s="134">
        <f>40*C51</f>
        <v>42160</v>
      </c>
      <c r="J51" s="141">
        <f t="shared" si="1"/>
        <v>42720</v>
      </c>
      <c r="K51" s="145">
        <v>42720</v>
      </c>
      <c r="L51" s="127">
        <f t="shared" si="2"/>
        <v>0</v>
      </c>
      <c r="M51" s="125">
        <v>6300</v>
      </c>
      <c r="N51" s="126">
        <f t="shared" si="3"/>
        <v>0</v>
      </c>
      <c r="O51" s="160">
        <f t="shared" si="4"/>
        <v>0</v>
      </c>
    </row>
    <row r="52" spans="1:15" ht="15" customHeight="1" x14ac:dyDescent="0.25">
      <c r="A52" s="37">
        <v>1085</v>
      </c>
      <c r="B52" s="165" t="s">
        <v>347</v>
      </c>
      <c r="C52" s="67">
        <v>1119</v>
      </c>
      <c r="D52" s="68">
        <v>10.831897490623774</v>
      </c>
      <c r="E52" s="69">
        <v>0.6</v>
      </c>
      <c r="F52" s="69">
        <f t="shared" si="0"/>
        <v>0.4</v>
      </c>
      <c r="G52" s="70">
        <v>0.31218274111675126</v>
      </c>
      <c r="H52" s="56">
        <v>45160</v>
      </c>
      <c r="I52" s="133">
        <f>40*C52</f>
        <v>44760</v>
      </c>
      <c r="J52" s="143">
        <f t="shared" si="1"/>
        <v>45160</v>
      </c>
      <c r="K52" s="144">
        <v>28652.800000000003</v>
      </c>
      <c r="L52" s="128">
        <f t="shared" si="2"/>
        <v>16507.199999999997</v>
      </c>
      <c r="M52" s="84">
        <v>24600</v>
      </c>
      <c r="N52" s="85">
        <f t="shared" si="3"/>
        <v>16507.199999999997</v>
      </c>
      <c r="O52" s="159">
        <f t="shared" si="4"/>
        <v>0</v>
      </c>
    </row>
    <row r="53" spans="1:15" ht="15" customHeight="1" x14ac:dyDescent="0.25">
      <c r="A53" s="37">
        <v>1120</v>
      </c>
      <c r="B53" s="164" t="s">
        <v>348</v>
      </c>
      <c r="C53" s="62">
        <v>334</v>
      </c>
      <c r="D53" s="63">
        <v>5.8112424822509299</v>
      </c>
      <c r="E53" s="64">
        <v>0.8</v>
      </c>
      <c r="F53" s="64">
        <f t="shared" si="0"/>
        <v>0.19999999999999996</v>
      </c>
      <c r="G53" s="65">
        <v>0.48441926345609065</v>
      </c>
      <c r="H53" s="52">
        <v>30000</v>
      </c>
      <c r="I53" s="132">
        <v>30000</v>
      </c>
      <c r="J53" s="141">
        <f t="shared" si="1"/>
        <v>30000</v>
      </c>
      <c r="K53" s="142">
        <v>7857.3000000000011</v>
      </c>
      <c r="L53" s="78">
        <f t="shared" si="2"/>
        <v>22142.699999999997</v>
      </c>
      <c r="M53" s="79">
        <v>2480</v>
      </c>
      <c r="N53" s="80">
        <f t="shared" si="3"/>
        <v>2480</v>
      </c>
      <c r="O53" s="158">
        <f t="shared" si="4"/>
        <v>19662.699999999997</v>
      </c>
    </row>
    <row r="54" spans="1:15" ht="15" customHeight="1" x14ac:dyDescent="0.25">
      <c r="A54" s="37">
        <v>1127</v>
      </c>
      <c r="B54" s="165" t="s">
        <v>349</v>
      </c>
      <c r="C54" s="67">
        <v>654</v>
      </c>
      <c r="D54" s="68">
        <v>6.0715212165029131</v>
      </c>
      <c r="E54" s="69">
        <v>0.7</v>
      </c>
      <c r="F54" s="69">
        <f t="shared" si="0"/>
        <v>0.30000000000000004</v>
      </c>
      <c r="G54" s="70">
        <v>0.34494195688225537</v>
      </c>
      <c r="H54" s="53">
        <v>30000</v>
      </c>
      <c r="I54" s="133">
        <v>30000</v>
      </c>
      <c r="J54" s="143">
        <f t="shared" si="1"/>
        <v>30000</v>
      </c>
      <c r="K54" s="144">
        <v>15400</v>
      </c>
      <c r="L54" s="128">
        <f t="shared" si="2"/>
        <v>14600</v>
      </c>
      <c r="M54" s="84">
        <v>23800</v>
      </c>
      <c r="N54" s="85">
        <f t="shared" si="3"/>
        <v>14600</v>
      </c>
      <c r="O54" s="159">
        <f t="shared" si="4"/>
        <v>0</v>
      </c>
    </row>
    <row r="55" spans="1:15" ht="15" customHeight="1" x14ac:dyDescent="0.25">
      <c r="A55" s="37">
        <v>1134</v>
      </c>
      <c r="B55" s="164" t="s">
        <v>350</v>
      </c>
      <c r="C55" s="62">
        <v>1015</v>
      </c>
      <c r="D55" s="63">
        <v>9.0935156924094649</v>
      </c>
      <c r="E55" s="64">
        <v>0.6</v>
      </c>
      <c r="F55" s="64">
        <f t="shared" si="0"/>
        <v>0.4</v>
      </c>
      <c r="G55" s="65">
        <v>0.29246139872842869</v>
      </c>
      <c r="H55" s="55">
        <v>42320</v>
      </c>
      <c r="I55" s="132">
        <f>40*C55</f>
        <v>40600</v>
      </c>
      <c r="J55" s="141">
        <f t="shared" si="1"/>
        <v>42320</v>
      </c>
      <c r="K55" s="142">
        <v>0</v>
      </c>
      <c r="L55" s="78">
        <f t="shared" si="2"/>
        <v>42320</v>
      </c>
      <c r="M55" s="79">
        <v>91800</v>
      </c>
      <c r="N55" s="80">
        <f t="shared" si="3"/>
        <v>42320</v>
      </c>
      <c r="O55" s="158">
        <f t="shared" si="4"/>
        <v>0</v>
      </c>
    </row>
    <row r="56" spans="1:15" ht="15" customHeight="1" x14ac:dyDescent="0.25">
      <c r="A56" s="37">
        <v>1141</v>
      </c>
      <c r="B56" s="165" t="s">
        <v>351</v>
      </c>
      <c r="C56" s="67">
        <v>1333</v>
      </c>
      <c r="D56" s="68">
        <v>8.1200774638333613</v>
      </c>
      <c r="E56" s="69">
        <v>0.8</v>
      </c>
      <c r="F56" s="69">
        <f t="shared" si="0"/>
        <v>0.19999999999999996</v>
      </c>
      <c r="G56" s="70">
        <v>0.47163947163947162</v>
      </c>
      <c r="H56" s="56">
        <v>55960</v>
      </c>
      <c r="I56" s="133">
        <f>40*C56</f>
        <v>53320</v>
      </c>
      <c r="J56" s="143">
        <f t="shared" si="1"/>
        <v>55960</v>
      </c>
      <c r="K56" s="144">
        <v>17752.500000000004</v>
      </c>
      <c r="L56" s="128">
        <f t="shared" si="2"/>
        <v>38207.5</v>
      </c>
      <c r="M56" s="84">
        <v>54400</v>
      </c>
      <c r="N56" s="85">
        <f t="shared" si="3"/>
        <v>38207.5</v>
      </c>
      <c r="O56" s="159">
        <f t="shared" si="4"/>
        <v>0</v>
      </c>
    </row>
    <row r="57" spans="1:15" ht="15" customHeight="1" x14ac:dyDescent="0.25">
      <c r="A57" s="37">
        <v>1155</v>
      </c>
      <c r="B57" s="164" t="s">
        <v>352</v>
      </c>
      <c r="C57" s="62">
        <v>646</v>
      </c>
      <c r="D57" s="63">
        <v>4.0244706404755766</v>
      </c>
      <c r="E57" s="64">
        <v>0.6</v>
      </c>
      <c r="F57" s="64">
        <f t="shared" si="0"/>
        <v>0.4</v>
      </c>
      <c r="G57" s="65">
        <v>0.30606060606060603</v>
      </c>
      <c r="H57" s="52">
        <v>30000</v>
      </c>
      <c r="I57" s="132">
        <v>30000</v>
      </c>
      <c r="J57" s="141">
        <f t="shared" si="1"/>
        <v>30000</v>
      </c>
      <c r="K57" s="142">
        <v>6500</v>
      </c>
      <c r="L57" s="78">
        <f t="shared" si="2"/>
        <v>23500</v>
      </c>
      <c r="M57" s="79">
        <v>1920</v>
      </c>
      <c r="N57" s="80">
        <f t="shared" si="3"/>
        <v>1920</v>
      </c>
      <c r="O57" s="158">
        <f t="shared" si="4"/>
        <v>21580</v>
      </c>
    </row>
    <row r="58" spans="1:15" ht="15" customHeight="1" x14ac:dyDescent="0.25">
      <c r="A58" s="37">
        <v>1162</v>
      </c>
      <c r="B58" s="165" t="s">
        <v>353</v>
      </c>
      <c r="C58" s="67">
        <v>959</v>
      </c>
      <c r="D58" s="68">
        <v>5.8649053818851069</v>
      </c>
      <c r="E58" s="69">
        <v>0.8</v>
      </c>
      <c r="F58" s="69">
        <f t="shared" si="0"/>
        <v>0.19999999999999996</v>
      </c>
      <c r="G58" s="70">
        <v>0.52768729641693812</v>
      </c>
      <c r="H58" s="56">
        <v>38400</v>
      </c>
      <c r="I58" s="133">
        <f>40*C58</f>
        <v>38360</v>
      </c>
      <c r="J58" s="143">
        <f t="shared" si="1"/>
        <v>38400</v>
      </c>
      <c r="K58" s="144">
        <v>38000</v>
      </c>
      <c r="L58" s="128">
        <f t="shared" si="2"/>
        <v>400</v>
      </c>
      <c r="M58" s="84">
        <v>17600</v>
      </c>
      <c r="N58" s="85">
        <f t="shared" si="3"/>
        <v>400</v>
      </c>
      <c r="O58" s="159">
        <f t="shared" si="4"/>
        <v>0</v>
      </c>
    </row>
    <row r="59" spans="1:15" ht="15" customHeight="1" x14ac:dyDescent="0.25">
      <c r="A59" s="37">
        <v>1169</v>
      </c>
      <c r="B59" s="164" t="s">
        <v>354</v>
      </c>
      <c r="C59" s="62">
        <v>686</v>
      </c>
      <c r="D59" s="63">
        <v>3.5790308985099002</v>
      </c>
      <c r="E59" s="64">
        <v>0.6</v>
      </c>
      <c r="F59" s="64">
        <f t="shared" si="0"/>
        <v>0.4</v>
      </c>
      <c r="G59" s="65">
        <v>0.35050071530758226</v>
      </c>
      <c r="H59" s="52">
        <v>30000</v>
      </c>
      <c r="I59" s="132">
        <v>30000</v>
      </c>
      <c r="J59" s="141">
        <f t="shared" si="1"/>
        <v>30000</v>
      </c>
      <c r="K59" s="142">
        <v>27540</v>
      </c>
      <c r="L59" s="78">
        <f t="shared" si="2"/>
        <v>2460</v>
      </c>
      <c r="M59" s="79">
        <v>24000</v>
      </c>
      <c r="N59" s="80">
        <f t="shared" si="3"/>
        <v>2460</v>
      </c>
      <c r="O59" s="158">
        <f t="shared" si="4"/>
        <v>0</v>
      </c>
    </row>
    <row r="60" spans="1:15" ht="15" customHeight="1" x14ac:dyDescent="0.25">
      <c r="A60" s="37">
        <v>1176</v>
      </c>
      <c r="B60" s="165" t="s">
        <v>355</v>
      </c>
      <c r="C60" s="67">
        <v>840</v>
      </c>
      <c r="D60" s="68">
        <v>4.5775318251278936</v>
      </c>
      <c r="E60" s="69">
        <v>0.7</v>
      </c>
      <c r="F60" s="69">
        <f t="shared" si="0"/>
        <v>0.30000000000000004</v>
      </c>
      <c r="G60" s="70">
        <v>0.38369304556354916</v>
      </c>
      <c r="H60" s="53">
        <v>33160</v>
      </c>
      <c r="I60" s="137">
        <f>40*C60</f>
        <v>33600</v>
      </c>
      <c r="J60" s="143">
        <f t="shared" si="1"/>
        <v>33600</v>
      </c>
      <c r="K60" s="144">
        <v>33159.700000000004</v>
      </c>
      <c r="L60" s="128">
        <f t="shared" si="2"/>
        <v>440.29999999999563</v>
      </c>
      <c r="M60" s="84">
        <v>4200</v>
      </c>
      <c r="N60" s="85">
        <f t="shared" si="3"/>
        <v>440.29999999999563</v>
      </c>
      <c r="O60" s="159">
        <f t="shared" si="4"/>
        <v>0</v>
      </c>
    </row>
    <row r="61" spans="1:15" ht="15" customHeight="1" x14ac:dyDescent="0.25">
      <c r="A61" s="37">
        <v>1183</v>
      </c>
      <c r="B61" s="164" t="s">
        <v>356</v>
      </c>
      <c r="C61" s="62">
        <v>1287</v>
      </c>
      <c r="D61" s="63">
        <v>9.6911924565709704</v>
      </c>
      <c r="E61" s="64">
        <v>0.6</v>
      </c>
      <c r="F61" s="64">
        <f t="shared" si="0"/>
        <v>0.4</v>
      </c>
      <c r="G61" s="65">
        <v>0.23156342182890854</v>
      </c>
      <c r="H61" s="52">
        <v>51280</v>
      </c>
      <c r="I61" s="136">
        <f>40*C61</f>
        <v>51480</v>
      </c>
      <c r="J61" s="141">
        <f t="shared" si="1"/>
        <v>51480</v>
      </c>
      <c r="K61" s="142">
        <v>43903</v>
      </c>
      <c r="L61" s="78">
        <f t="shared" si="2"/>
        <v>7577</v>
      </c>
      <c r="M61" s="79">
        <v>64200</v>
      </c>
      <c r="N61" s="80">
        <f t="shared" si="3"/>
        <v>7577</v>
      </c>
      <c r="O61" s="158">
        <f t="shared" si="4"/>
        <v>0</v>
      </c>
    </row>
    <row r="62" spans="1:15" s="119" customFormat="1" ht="15" customHeight="1" x14ac:dyDescent="0.25">
      <c r="A62" s="111">
        <v>1204</v>
      </c>
      <c r="B62" s="167" t="s">
        <v>357</v>
      </c>
      <c r="C62" s="112">
        <v>433</v>
      </c>
      <c r="D62" s="113">
        <v>4.2870438676040896</v>
      </c>
      <c r="E62" s="114">
        <v>0.8</v>
      </c>
      <c r="F62" s="114">
        <f t="shared" si="0"/>
        <v>0.19999999999999996</v>
      </c>
      <c r="G62" s="115">
        <v>0.59693877551020413</v>
      </c>
      <c r="H62" s="116">
        <v>30000</v>
      </c>
      <c r="I62" s="135">
        <v>30000</v>
      </c>
      <c r="J62" s="143">
        <f t="shared" si="1"/>
        <v>30000</v>
      </c>
      <c r="K62" s="146">
        <v>30000</v>
      </c>
      <c r="L62" s="129">
        <f t="shared" si="2"/>
        <v>0</v>
      </c>
      <c r="M62" s="117">
        <v>0</v>
      </c>
      <c r="N62" s="118">
        <f t="shared" si="3"/>
        <v>0</v>
      </c>
      <c r="O62" s="161">
        <f t="shared" si="4"/>
        <v>0</v>
      </c>
    </row>
    <row r="63" spans="1:15" ht="15" customHeight="1" x14ac:dyDescent="0.25">
      <c r="A63" s="37">
        <v>1218</v>
      </c>
      <c r="B63" s="164" t="s">
        <v>358</v>
      </c>
      <c r="C63" s="62">
        <v>902</v>
      </c>
      <c r="D63" s="63">
        <v>1.7031304758471155</v>
      </c>
      <c r="E63" s="64">
        <v>0.8</v>
      </c>
      <c r="F63" s="64">
        <f t="shared" si="0"/>
        <v>0.19999999999999996</v>
      </c>
      <c r="G63" s="65">
        <v>0.42519685039370081</v>
      </c>
      <c r="H63" s="55">
        <v>36720</v>
      </c>
      <c r="I63" s="132">
        <f>40*C63</f>
        <v>36080</v>
      </c>
      <c r="J63" s="141">
        <f t="shared" si="1"/>
        <v>36720</v>
      </c>
      <c r="K63" s="142">
        <v>0</v>
      </c>
      <c r="L63" s="78">
        <f t="shared" si="2"/>
        <v>36720</v>
      </c>
      <c r="M63" s="79">
        <v>20800</v>
      </c>
      <c r="N63" s="80">
        <f t="shared" si="3"/>
        <v>20800</v>
      </c>
      <c r="O63" s="158">
        <f t="shared" si="4"/>
        <v>15920</v>
      </c>
    </row>
    <row r="64" spans="1:15" ht="15" customHeight="1" x14ac:dyDescent="0.25">
      <c r="A64" s="37">
        <v>1232</v>
      </c>
      <c r="B64" s="165" t="s">
        <v>359</v>
      </c>
      <c r="C64" s="67">
        <v>783</v>
      </c>
      <c r="D64" s="68">
        <v>2.7446622235847911</v>
      </c>
      <c r="E64" s="69">
        <v>0.7</v>
      </c>
      <c r="F64" s="69">
        <f t="shared" si="0"/>
        <v>0.30000000000000004</v>
      </c>
      <c r="G64" s="70">
        <v>0.4144486692015209</v>
      </c>
      <c r="H64" s="53">
        <v>30000</v>
      </c>
      <c r="I64" s="137">
        <f>40*C64</f>
        <v>31320</v>
      </c>
      <c r="J64" s="143">
        <f t="shared" si="1"/>
        <v>31320</v>
      </c>
      <c r="K64" s="144">
        <v>0</v>
      </c>
      <c r="L64" s="128">
        <f t="shared" si="2"/>
        <v>31320</v>
      </c>
      <c r="M64" s="84">
        <v>25200</v>
      </c>
      <c r="N64" s="85">
        <f t="shared" si="3"/>
        <v>25200</v>
      </c>
      <c r="O64" s="159">
        <f t="shared" si="4"/>
        <v>6120</v>
      </c>
    </row>
    <row r="65" spans="1:15" x14ac:dyDescent="0.25">
      <c r="A65" s="37">
        <v>1246</v>
      </c>
      <c r="B65" s="164" t="s">
        <v>360</v>
      </c>
      <c r="C65" s="62">
        <v>679</v>
      </c>
      <c r="D65" s="63">
        <v>8.7982656185013397</v>
      </c>
      <c r="E65" s="64">
        <v>0.5</v>
      </c>
      <c r="F65" s="64">
        <f t="shared" si="0"/>
        <v>0.5</v>
      </c>
      <c r="G65" s="65">
        <v>0.32743362831858408</v>
      </c>
      <c r="H65" s="52">
        <v>30000</v>
      </c>
      <c r="I65" s="132">
        <v>30000</v>
      </c>
      <c r="J65" s="141">
        <f t="shared" si="1"/>
        <v>30000</v>
      </c>
      <c r="K65" s="142">
        <v>11287.6</v>
      </c>
      <c r="L65" s="78">
        <f t="shared" si="2"/>
        <v>18712.400000000001</v>
      </c>
      <c r="M65" s="79">
        <v>0</v>
      </c>
      <c r="N65" s="80">
        <f t="shared" si="3"/>
        <v>0</v>
      </c>
      <c r="O65" s="158">
        <f t="shared" si="4"/>
        <v>18712.400000000001</v>
      </c>
    </row>
    <row r="66" spans="1:15" ht="15" customHeight="1" x14ac:dyDescent="0.25">
      <c r="A66" s="37">
        <v>1260</v>
      </c>
      <c r="B66" s="165" t="s">
        <v>361</v>
      </c>
      <c r="C66" s="67">
        <v>928</v>
      </c>
      <c r="D66" s="68">
        <v>4.9788612867275219</v>
      </c>
      <c r="E66" s="69">
        <v>0.7</v>
      </c>
      <c r="F66" s="69">
        <f t="shared" si="0"/>
        <v>0.30000000000000004</v>
      </c>
      <c r="G66" s="70">
        <v>0.37829614604462475</v>
      </c>
      <c r="H66" s="56">
        <v>38160</v>
      </c>
      <c r="I66" s="133">
        <f>40*C66</f>
        <v>37120</v>
      </c>
      <c r="J66" s="143">
        <f t="shared" si="1"/>
        <v>38160</v>
      </c>
      <c r="K66" s="144">
        <v>0</v>
      </c>
      <c r="L66" s="128">
        <f t="shared" si="2"/>
        <v>38160</v>
      </c>
      <c r="M66" s="84">
        <v>4900</v>
      </c>
      <c r="N66" s="85">
        <f t="shared" si="3"/>
        <v>4900</v>
      </c>
      <c r="O66" s="159">
        <f t="shared" si="4"/>
        <v>33260</v>
      </c>
    </row>
    <row r="67" spans="1:15" ht="15" customHeight="1" x14ac:dyDescent="0.25">
      <c r="A67" s="37">
        <v>1295</v>
      </c>
      <c r="B67" s="164" t="s">
        <v>362</v>
      </c>
      <c r="C67" s="62">
        <v>816</v>
      </c>
      <c r="D67" s="63">
        <v>5.1075655655328029</v>
      </c>
      <c r="E67" s="64">
        <v>0.7</v>
      </c>
      <c r="F67" s="64">
        <f t="shared" si="0"/>
        <v>0.30000000000000004</v>
      </c>
      <c r="G67" s="65">
        <v>0.35330073349633251</v>
      </c>
      <c r="H67" s="52">
        <v>32520</v>
      </c>
      <c r="I67" s="136">
        <f>40*C67</f>
        <v>32640</v>
      </c>
      <c r="J67" s="141">
        <f t="shared" si="1"/>
        <v>32640</v>
      </c>
      <c r="K67" s="142">
        <v>32520</v>
      </c>
      <c r="L67" s="78">
        <f t="shared" si="2"/>
        <v>120</v>
      </c>
      <c r="M67" s="79">
        <v>16800</v>
      </c>
      <c r="N67" s="80">
        <f t="shared" si="3"/>
        <v>120</v>
      </c>
      <c r="O67" s="158">
        <f t="shared" si="4"/>
        <v>0</v>
      </c>
    </row>
    <row r="68" spans="1:15" ht="15" customHeight="1" x14ac:dyDescent="0.25">
      <c r="A68" s="37">
        <v>1407</v>
      </c>
      <c r="B68" s="165" t="s">
        <v>363</v>
      </c>
      <c r="C68" s="67">
        <v>1454</v>
      </c>
      <c r="D68" s="68">
        <v>10.325678181843564</v>
      </c>
      <c r="E68" s="69">
        <v>0.5</v>
      </c>
      <c r="F68" s="69">
        <f t="shared" ref="F68:F133" si="5">1-E68</f>
        <v>0.5</v>
      </c>
      <c r="G68" s="70">
        <v>0.17597944765574824</v>
      </c>
      <c r="H68" s="56">
        <v>58240</v>
      </c>
      <c r="I68" s="133">
        <f>40*C68</f>
        <v>58160</v>
      </c>
      <c r="J68" s="143">
        <f t="shared" ref="J68:J131" si="6">MAX(H68,I68)</f>
        <v>58240</v>
      </c>
      <c r="K68" s="144">
        <v>24019.5</v>
      </c>
      <c r="L68" s="128">
        <f t="shared" ref="L68:L131" si="7">J68-K68</f>
        <v>34220.5</v>
      </c>
      <c r="M68" s="84">
        <v>42000</v>
      </c>
      <c r="N68" s="85">
        <f t="shared" ref="N68:N131" si="8">MIN(L68,M68)</f>
        <v>34220.5</v>
      </c>
      <c r="O68" s="159">
        <f t="shared" ref="O68:O131" si="9">L68-N68</f>
        <v>0</v>
      </c>
    </row>
    <row r="69" spans="1:15" ht="15" customHeight="1" x14ac:dyDescent="0.25">
      <c r="A69" s="37">
        <v>1421</v>
      </c>
      <c r="B69" s="164" t="s">
        <v>364</v>
      </c>
      <c r="C69" s="62">
        <v>547</v>
      </c>
      <c r="D69" s="63">
        <v>3.1785694215858382</v>
      </c>
      <c r="E69" s="64">
        <v>0.7</v>
      </c>
      <c r="F69" s="64">
        <f t="shared" si="5"/>
        <v>0.30000000000000004</v>
      </c>
      <c r="G69" s="65">
        <v>0.41516966067864269</v>
      </c>
      <c r="H69" s="52">
        <v>30000</v>
      </c>
      <c r="I69" s="132">
        <v>30000</v>
      </c>
      <c r="J69" s="141">
        <f t="shared" si="6"/>
        <v>30000</v>
      </c>
      <c r="K69" s="142">
        <v>0</v>
      </c>
      <c r="L69" s="78">
        <f t="shared" si="7"/>
        <v>30000</v>
      </c>
      <c r="M69" s="79">
        <v>48300</v>
      </c>
      <c r="N69" s="80">
        <f t="shared" si="8"/>
        <v>30000</v>
      </c>
      <c r="O69" s="158">
        <f t="shared" si="9"/>
        <v>0</v>
      </c>
    </row>
    <row r="70" spans="1:15" ht="15" customHeight="1" x14ac:dyDescent="0.25">
      <c r="A70" s="37">
        <v>2744</v>
      </c>
      <c r="B70" s="165" t="s">
        <v>365</v>
      </c>
      <c r="C70" s="67">
        <v>794</v>
      </c>
      <c r="D70" s="68">
        <v>9.3280732711931709</v>
      </c>
      <c r="E70" s="69">
        <v>0.7</v>
      </c>
      <c r="F70" s="69">
        <f t="shared" si="5"/>
        <v>0.30000000000000004</v>
      </c>
      <c r="G70" s="70">
        <v>0.397712833545108</v>
      </c>
      <c r="H70" s="56">
        <v>32080</v>
      </c>
      <c r="I70" s="133">
        <f>40*C70</f>
        <v>31760</v>
      </c>
      <c r="J70" s="143">
        <f t="shared" si="6"/>
        <v>32080</v>
      </c>
      <c r="K70" s="144">
        <v>26617</v>
      </c>
      <c r="L70" s="128">
        <f t="shared" si="7"/>
        <v>5463</v>
      </c>
      <c r="M70" s="84">
        <v>4200</v>
      </c>
      <c r="N70" s="85">
        <f t="shared" si="8"/>
        <v>4200</v>
      </c>
      <c r="O70" s="159">
        <f t="shared" si="9"/>
        <v>1263</v>
      </c>
    </row>
    <row r="71" spans="1:15" ht="15" customHeight="1" x14ac:dyDescent="0.25">
      <c r="A71" s="37">
        <v>1428</v>
      </c>
      <c r="B71" s="164" t="s">
        <v>366</v>
      </c>
      <c r="C71" s="62">
        <v>1316</v>
      </c>
      <c r="D71" s="63">
        <v>7.0072684494718436</v>
      </c>
      <c r="E71" s="64">
        <v>0.7</v>
      </c>
      <c r="F71" s="64">
        <f t="shared" si="5"/>
        <v>0.30000000000000004</v>
      </c>
      <c r="G71" s="65">
        <v>0.34772182254196643</v>
      </c>
      <c r="H71" s="52">
        <v>52080</v>
      </c>
      <c r="I71" s="136">
        <f>40*C71</f>
        <v>52640</v>
      </c>
      <c r="J71" s="141">
        <f t="shared" si="6"/>
        <v>52640</v>
      </c>
      <c r="K71" s="142">
        <v>51480</v>
      </c>
      <c r="L71" s="78">
        <f t="shared" si="7"/>
        <v>1160</v>
      </c>
      <c r="M71" s="79">
        <v>25900</v>
      </c>
      <c r="N71" s="80">
        <f t="shared" si="8"/>
        <v>1160</v>
      </c>
      <c r="O71" s="158">
        <f t="shared" si="9"/>
        <v>0</v>
      </c>
    </row>
    <row r="72" spans="1:15" ht="15" customHeight="1" x14ac:dyDescent="0.25">
      <c r="A72" s="37">
        <v>1449</v>
      </c>
      <c r="B72" s="165" t="s">
        <v>367</v>
      </c>
      <c r="C72" s="67">
        <v>104</v>
      </c>
      <c r="D72" s="68">
        <v>9.2322167221685643</v>
      </c>
      <c r="E72" s="69">
        <v>0.7</v>
      </c>
      <c r="F72" s="69">
        <f t="shared" si="5"/>
        <v>0.30000000000000004</v>
      </c>
      <c r="G72" s="70">
        <v>0.17647058823529413</v>
      </c>
      <c r="H72" s="53">
        <v>30000</v>
      </c>
      <c r="I72" s="133">
        <v>30000</v>
      </c>
      <c r="J72" s="143">
        <f t="shared" si="6"/>
        <v>30000</v>
      </c>
      <c r="K72" s="144">
        <v>18841</v>
      </c>
      <c r="L72" s="128">
        <f t="shared" si="7"/>
        <v>11159</v>
      </c>
      <c r="M72" s="84">
        <v>10500</v>
      </c>
      <c r="N72" s="85">
        <f t="shared" si="8"/>
        <v>10500</v>
      </c>
      <c r="O72" s="159">
        <f t="shared" si="9"/>
        <v>659</v>
      </c>
    </row>
    <row r="73" spans="1:15" s="119" customFormat="1" ht="15" customHeight="1" x14ac:dyDescent="0.25">
      <c r="A73" s="111">
        <v>1491</v>
      </c>
      <c r="B73" s="166" t="s">
        <v>368</v>
      </c>
      <c r="C73" s="120">
        <v>404</v>
      </c>
      <c r="D73" s="121">
        <v>0.59804804882605911</v>
      </c>
      <c r="E73" s="122">
        <v>0.8</v>
      </c>
      <c r="F73" s="122">
        <f t="shared" si="5"/>
        <v>0.19999999999999996</v>
      </c>
      <c r="G73" s="123">
        <v>0.50555555555555554</v>
      </c>
      <c r="H73" s="124">
        <v>30000</v>
      </c>
      <c r="I73" s="134">
        <v>30000</v>
      </c>
      <c r="J73" s="141">
        <f t="shared" si="6"/>
        <v>30000</v>
      </c>
      <c r="K73" s="145">
        <v>29999.999999999996</v>
      </c>
      <c r="L73" s="127">
        <f t="shared" si="7"/>
        <v>0</v>
      </c>
      <c r="M73" s="125">
        <v>5600</v>
      </c>
      <c r="N73" s="126">
        <f t="shared" si="8"/>
        <v>0</v>
      </c>
      <c r="O73" s="160">
        <f t="shared" si="9"/>
        <v>0</v>
      </c>
    </row>
    <row r="74" spans="1:15" ht="15" customHeight="1" x14ac:dyDescent="0.25">
      <c r="A74" s="37">
        <v>1499</v>
      </c>
      <c r="B74" s="165" t="s">
        <v>369</v>
      </c>
      <c r="C74" s="67">
        <v>967</v>
      </c>
      <c r="D74" s="68">
        <v>3.2804345998189741</v>
      </c>
      <c r="E74" s="69">
        <v>0.6</v>
      </c>
      <c r="F74" s="69">
        <f t="shared" si="5"/>
        <v>0.4</v>
      </c>
      <c r="G74" s="70">
        <v>0.33651804670912949</v>
      </c>
      <c r="H74" s="53">
        <v>38600</v>
      </c>
      <c r="I74" s="133">
        <f>40*C74</f>
        <v>38680</v>
      </c>
      <c r="J74" s="143">
        <f t="shared" si="6"/>
        <v>38680</v>
      </c>
      <c r="K74" s="144">
        <v>38600</v>
      </c>
      <c r="L74" s="128">
        <f t="shared" si="7"/>
        <v>80</v>
      </c>
      <c r="M74" s="84">
        <v>38400</v>
      </c>
      <c r="N74" s="85">
        <f t="shared" si="8"/>
        <v>80</v>
      </c>
      <c r="O74" s="159">
        <f t="shared" si="9"/>
        <v>0</v>
      </c>
    </row>
    <row r="75" spans="1:15" ht="15" customHeight="1" x14ac:dyDescent="0.25">
      <c r="A75" s="37">
        <v>1561</v>
      </c>
      <c r="B75" s="164" t="s">
        <v>370</v>
      </c>
      <c r="C75" s="62">
        <v>600</v>
      </c>
      <c r="D75" s="63">
        <v>7.3707992862805911</v>
      </c>
      <c r="E75" s="64">
        <v>0.6</v>
      </c>
      <c r="F75" s="64">
        <f t="shared" si="5"/>
        <v>0.4</v>
      </c>
      <c r="G75" s="65">
        <v>0.26210350584307179</v>
      </c>
      <c r="H75" s="52">
        <v>30000</v>
      </c>
      <c r="I75" s="132">
        <v>30000</v>
      </c>
      <c r="J75" s="141">
        <f t="shared" si="6"/>
        <v>30000</v>
      </c>
      <c r="K75" s="142">
        <v>15987.6</v>
      </c>
      <c r="L75" s="78">
        <f t="shared" si="7"/>
        <v>14012.4</v>
      </c>
      <c r="M75" s="79">
        <v>9600</v>
      </c>
      <c r="N75" s="80">
        <f t="shared" si="8"/>
        <v>9600</v>
      </c>
      <c r="O75" s="158">
        <f t="shared" si="9"/>
        <v>4412.3999999999996</v>
      </c>
    </row>
    <row r="76" spans="1:15" s="119" customFormat="1" ht="15" customHeight="1" x14ac:dyDescent="0.25">
      <c r="A76" s="111">
        <v>1582</v>
      </c>
      <c r="B76" s="167" t="s">
        <v>371</v>
      </c>
      <c r="C76" s="112">
        <v>313</v>
      </c>
      <c r="D76" s="113">
        <v>0.97055769781154044</v>
      </c>
      <c r="E76" s="114">
        <v>0.7</v>
      </c>
      <c r="F76" s="114">
        <f t="shared" si="5"/>
        <v>0.30000000000000004</v>
      </c>
      <c r="G76" s="115">
        <v>0.44481605351170567</v>
      </c>
      <c r="H76" s="116">
        <v>30000</v>
      </c>
      <c r="I76" s="135">
        <v>30000</v>
      </c>
      <c r="J76" s="143">
        <f t="shared" si="6"/>
        <v>30000</v>
      </c>
      <c r="K76" s="146">
        <v>30000.000000000004</v>
      </c>
      <c r="L76" s="129">
        <f t="shared" si="7"/>
        <v>0</v>
      </c>
      <c r="M76" s="117">
        <v>280</v>
      </c>
      <c r="N76" s="118">
        <f t="shared" si="8"/>
        <v>0</v>
      </c>
      <c r="O76" s="161">
        <f t="shared" si="9"/>
        <v>0</v>
      </c>
    </row>
    <row r="77" spans="1:15" s="119" customFormat="1" ht="15" customHeight="1" x14ac:dyDescent="0.25">
      <c r="A77" s="111">
        <v>1600</v>
      </c>
      <c r="B77" s="166" t="s">
        <v>372</v>
      </c>
      <c r="C77" s="120">
        <v>634</v>
      </c>
      <c r="D77" s="121">
        <v>5.0571120159612155</v>
      </c>
      <c r="E77" s="122">
        <v>0.6</v>
      </c>
      <c r="F77" s="122">
        <f t="shared" si="5"/>
        <v>0.4</v>
      </c>
      <c r="G77" s="123">
        <v>0.31280388978930307</v>
      </c>
      <c r="H77" s="124">
        <v>30000</v>
      </c>
      <c r="I77" s="134">
        <v>30000</v>
      </c>
      <c r="J77" s="141">
        <f t="shared" si="6"/>
        <v>30000</v>
      </c>
      <c r="K77" s="145">
        <v>30000</v>
      </c>
      <c r="L77" s="127">
        <f t="shared" si="7"/>
        <v>0</v>
      </c>
      <c r="M77" s="125">
        <v>0</v>
      </c>
      <c r="N77" s="126">
        <f t="shared" si="8"/>
        <v>0</v>
      </c>
      <c r="O77" s="160">
        <f t="shared" si="9"/>
        <v>0</v>
      </c>
    </row>
    <row r="78" spans="1:15" ht="15" customHeight="1" x14ac:dyDescent="0.25">
      <c r="A78" s="37">
        <v>1645</v>
      </c>
      <c r="B78" s="165" t="s">
        <v>373</v>
      </c>
      <c r="C78" s="67">
        <v>1133</v>
      </c>
      <c r="D78" s="68">
        <v>12.796404368040546</v>
      </c>
      <c r="E78" s="69">
        <v>0.6</v>
      </c>
      <c r="F78" s="69">
        <f t="shared" si="5"/>
        <v>0.4</v>
      </c>
      <c r="G78" s="70">
        <v>0.28358208955223879</v>
      </c>
      <c r="H78" s="53">
        <v>44320</v>
      </c>
      <c r="I78" s="137">
        <f>40*C78</f>
        <v>45320</v>
      </c>
      <c r="J78" s="143">
        <f t="shared" si="6"/>
        <v>45320</v>
      </c>
      <c r="K78" s="144">
        <v>44320</v>
      </c>
      <c r="L78" s="128">
        <f t="shared" si="7"/>
        <v>1000</v>
      </c>
      <c r="M78" s="84">
        <v>4200</v>
      </c>
      <c r="N78" s="85">
        <f t="shared" si="8"/>
        <v>1000</v>
      </c>
      <c r="O78" s="159">
        <f t="shared" si="9"/>
        <v>0</v>
      </c>
    </row>
    <row r="79" spans="1:15" s="119" customFormat="1" ht="15" customHeight="1" x14ac:dyDescent="0.25">
      <c r="A79" s="111">
        <v>1631</v>
      </c>
      <c r="B79" s="166" t="s">
        <v>374</v>
      </c>
      <c r="C79" s="120">
        <v>459</v>
      </c>
      <c r="D79" s="121">
        <v>8.4468471506276277</v>
      </c>
      <c r="E79" s="122">
        <v>0.6</v>
      </c>
      <c r="F79" s="122">
        <f t="shared" si="5"/>
        <v>0.4</v>
      </c>
      <c r="G79" s="123">
        <v>0</v>
      </c>
      <c r="H79" s="124">
        <v>30000</v>
      </c>
      <c r="I79" s="134">
        <v>30000</v>
      </c>
      <c r="J79" s="141">
        <f t="shared" si="6"/>
        <v>30000</v>
      </c>
      <c r="K79" s="145">
        <v>30000</v>
      </c>
      <c r="L79" s="127">
        <f t="shared" si="7"/>
        <v>0</v>
      </c>
      <c r="M79" s="125">
        <v>13200</v>
      </c>
      <c r="N79" s="126">
        <f t="shared" si="8"/>
        <v>0</v>
      </c>
      <c r="O79" s="160">
        <f t="shared" si="9"/>
        <v>0</v>
      </c>
    </row>
    <row r="80" spans="1:15" x14ac:dyDescent="0.25">
      <c r="A80" s="37">
        <v>1659</v>
      </c>
      <c r="B80" s="165" t="s">
        <v>375</v>
      </c>
      <c r="C80" s="67">
        <v>1699</v>
      </c>
      <c r="D80" s="68">
        <v>7.3739079843927851</v>
      </c>
      <c r="E80" s="69">
        <v>0.6</v>
      </c>
      <c r="F80" s="69">
        <f t="shared" si="5"/>
        <v>0.4</v>
      </c>
      <c r="G80" s="70">
        <v>0.23682616596002423</v>
      </c>
      <c r="H80" s="53">
        <v>60000</v>
      </c>
      <c r="I80" s="133">
        <v>60000</v>
      </c>
      <c r="J80" s="143">
        <f t="shared" si="6"/>
        <v>60000</v>
      </c>
      <c r="K80" s="144">
        <v>10298.400000000001</v>
      </c>
      <c r="L80" s="128">
        <f t="shared" si="7"/>
        <v>49701.599999999999</v>
      </c>
      <c r="M80" s="84">
        <v>99000</v>
      </c>
      <c r="N80" s="85">
        <f t="shared" si="8"/>
        <v>49701.599999999999</v>
      </c>
      <c r="O80" s="159">
        <f t="shared" si="9"/>
        <v>0</v>
      </c>
    </row>
    <row r="81" spans="1:15" ht="15" customHeight="1" x14ac:dyDescent="0.25">
      <c r="A81" s="37">
        <v>1666</v>
      </c>
      <c r="B81" s="164" t="s">
        <v>376</v>
      </c>
      <c r="C81" s="62">
        <v>317</v>
      </c>
      <c r="D81" s="63">
        <v>3.2412060359566968</v>
      </c>
      <c r="E81" s="64">
        <v>0.6</v>
      </c>
      <c r="F81" s="64">
        <f t="shared" si="5"/>
        <v>0.4</v>
      </c>
      <c r="G81" s="65">
        <v>0.30136986301369861</v>
      </c>
      <c r="H81" s="52">
        <v>30000</v>
      </c>
      <c r="I81" s="132">
        <v>30000</v>
      </c>
      <c r="J81" s="141">
        <f t="shared" si="6"/>
        <v>30000</v>
      </c>
      <c r="K81" s="142">
        <v>22743.600000000002</v>
      </c>
      <c r="L81" s="78">
        <f t="shared" si="7"/>
        <v>7256.3999999999978</v>
      </c>
      <c r="M81" s="79">
        <v>0</v>
      </c>
      <c r="N81" s="80">
        <f t="shared" si="8"/>
        <v>0</v>
      </c>
      <c r="O81" s="158">
        <f t="shared" si="9"/>
        <v>7256.3999999999978</v>
      </c>
    </row>
    <row r="82" spans="1:15" s="119" customFormat="1" ht="15" customHeight="1" x14ac:dyDescent="0.25">
      <c r="A82" s="111">
        <v>1687</v>
      </c>
      <c r="B82" s="167" t="s">
        <v>377</v>
      </c>
      <c r="C82" s="112">
        <v>227</v>
      </c>
      <c r="D82" s="113">
        <v>9.4267930904546802</v>
      </c>
      <c r="E82" s="114">
        <v>0.5</v>
      </c>
      <c r="F82" s="114">
        <f t="shared" si="5"/>
        <v>0.5</v>
      </c>
      <c r="G82" s="115">
        <v>9.438775510204081E-2</v>
      </c>
      <c r="H82" s="116">
        <v>30000</v>
      </c>
      <c r="I82" s="135">
        <v>30000</v>
      </c>
      <c r="J82" s="143">
        <f t="shared" si="6"/>
        <v>30000</v>
      </c>
      <c r="K82" s="146">
        <v>30000</v>
      </c>
      <c r="L82" s="129">
        <f t="shared" si="7"/>
        <v>0</v>
      </c>
      <c r="M82" s="117">
        <v>8000</v>
      </c>
      <c r="N82" s="118">
        <f t="shared" si="8"/>
        <v>0</v>
      </c>
      <c r="O82" s="161">
        <f t="shared" si="9"/>
        <v>0</v>
      </c>
    </row>
    <row r="83" spans="1:15" ht="15" customHeight="1" x14ac:dyDescent="0.25">
      <c r="A83" s="37">
        <v>1729</v>
      </c>
      <c r="B83" s="164" t="s">
        <v>378</v>
      </c>
      <c r="C83" s="62">
        <v>797</v>
      </c>
      <c r="D83" s="63">
        <v>7.4742338308258391</v>
      </c>
      <c r="E83" s="64">
        <v>0.6</v>
      </c>
      <c r="F83" s="64">
        <f t="shared" si="5"/>
        <v>0.4</v>
      </c>
      <c r="G83" s="65">
        <v>0.25</v>
      </c>
      <c r="H83" s="52">
        <v>31640</v>
      </c>
      <c r="I83" s="136">
        <f>40*C83</f>
        <v>31880</v>
      </c>
      <c r="J83" s="141">
        <f t="shared" si="6"/>
        <v>31880</v>
      </c>
      <c r="K83" s="142">
        <v>31640</v>
      </c>
      <c r="L83" s="78">
        <f t="shared" si="7"/>
        <v>240</v>
      </c>
      <c r="M83" s="79">
        <v>26400</v>
      </c>
      <c r="N83" s="80">
        <f t="shared" si="8"/>
        <v>240</v>
      </c>
      <c r="O83" s="158">
        <f t="shared" si="9"/>
        <v>0</v>
      </c>
    </row>
    <row r="84" spans="1:15" ht="15" customHeight="1" x14ac:dyDescent="0.25">
      <c r="A84" s="37">
        <v>1736</v>
      </c>
      <c r="B84" s="165" t="s">
        <v>379</v>
      </c>
      <c r="C84" s="67">
        <v>530</v>
      </c>
      <c r="D84" s="68">
        <v>10.920764970821324</v>
      </c>
      <c r="E84" s="69">
        <v>0.6</v>
      </c>
      <c r="F84" s="69">
        <f t="shared" si="5"/>
        <v>0.4</v>
      </c>
      <c r="G84" s="70">
        <v>0.33121019108280253</v>
      </c>
      <c r="H84" s="53">
        <v>30000</v>
      </c>
      <c r="I84" s="133">
        <v>30000</v>
      </c>
      <c r="J84" s="143">
        <f t="shared" si="6"/>
        <v>30000</v>
      </c>
      <c r="K84" s="144">
        <v>0</v>
      </c>
      <c r="L84" s="128">
        <f t="shared" si="7"/>
        <v>30000</v>
      </c>
      <c r="M84" s="84">
        <v>4200</v>
      </c>
      <c r="N84" s="85">
        <f t="shared" si="8"/>
        <v>4200</v>
      </c>
      <c r="O84" s="159">
        <f t="shared" si="9"/>
        <v>25800</v>
      </c>
    </row>
    <row r="85" spans="1:15" ht="15" customHeight="1" x14ac:dyDescent="0.25">
      <c r="A85" s="37">
        <v>1813</v>
      </c>
      <c r="B85" s="164" t="s">
        <v>380</v>
      </c>
      <c r="C85" s="62">
        <v>762</v>
      </c>
      <c r="D85" s="63">
        <v>5.2198572785800863</v>
      </c>
      <c r="E85" s="64">
        <v>0.7</v>
      </c>
      <c r="F85" s="64">
        <f t="shared" si="5"/>
        <v>0.30000000000000004</v>
      </c>
      <c r="G85" s="65">
        <v>0.39757575757575758</v>
      </c>
      <c r="H85" s="55">
        <v>31080</v>
      </c>
      <c r="I85" s="132">
        <f>40*C85</f>
        <v>30480</v>
      </c>
      <c r="J85" s="141">
        <f t="shared" si="6"/>
        <v>31080</v>
      </c>
      <c r="K85" s="142">
        <v>21280.100000000002</v>
      </c>
      <c r="L85" s="78">
        <f t="shared" si="7"/>
        <v>9799.8999999999978</v>
      </c>
      <c r="M85" s="79">
        <v>1610</v>
      </c>
      <c r="N85" s="80">
        <f t="shared" si="8"/>
        <v>1610</v>
      </c>
      <c r="O85" s="158">
        <f t="shared" si="9"/>
        <v>8189.8999999999978</v>
      </c>
    </row>
    <row r="86" spans="1:15" ht="15" customHeight="1" x14ac:dyDescent="0.25">
      <c r="A86" s="37">
        <v>5757</v>
      </c>
      <c r="B86" s="165" t="s">
        <v>381</v>
      </c>
      <c r="C86" s="67">
        <v>617</v>
      </c>
      <c r="D86" s="68">
        <v>1.5356051711715688</v>
      </c>
      <c r="E86" s="69">
        <v>0.8</v>
      </c>
      <c r="F86" s="69">
        <f t="shared" si="5"/>
        <v>0.19999999999999996</v>
      </c>
      <c r="G86" s="70">
        <v>0.4717314487632509</v>
      </c>
      <c r="H86" s="53">
        <v>30000</v>
      </c>
      <c r="I86" s="133">
        <v>30000</v>
      </c>
      <c r="J86" s="143">
        <f t="shared" si="6"/>
        <v>30000</v>
      </c>
      <c r="K86" s="144">
        <v>28622</v>
      </c>
      <c r="L86" s="128">
        <f t="shared" si="7"/>
        <v>1378</v>
      </c>
      <c r="M86" s="84">
        <v>4800</v>
      </c>
      <c r="N86" s="85">
        <f t="shared" si="8"/>
        <v>1378</v>
      </c>
      <c r="O86" s="159">
        <f t="shared" si="9"/>
        <v>0</v>
      </c>
    </row>
    <row r="87" spans="1:15" s="119" customFormat="1" ht="15" customHeight="1" x14ac:dyDescent="0.25">
      <c r="A87" s="111">
        <v>1855</v>
      </c>
      <c r="B87" s="166" t="s">
        <v>382</v>
      </c>
      <c r="C87" s="120">
        <v>471</v>
      </c>
      <c r="D87" s="121">
        <v>0.94714867576502282</v>
      </c>
      <c r="E87" s="122">
        <v>0.7</v>
      </c>
      <c r="F87" s="122">
        <f t="shared" si="5"/>
        <v>0.30000000000000004</v>
      </c>
      <c r="G87" s="123">
        <v>0.50652741514360311</v>
      </c>
      <c r="H87" s="124">
        <v>30000</v>
      </c>
      <c r="I87" s="134">
        <v>30000</v>
      </c>
      <c r="J87" s="141">
        <f t="shared" si="6"/>
        <v>30000</v>
      </c>
      <c r="K87" s="145">
        <v>30000.000000000004</v>
      </c>
      <c r="L87" s="127">
        <f t="shared" si="7"/>
        <v>0</v>
      </c>
      <c r="M87" s="125">
        <v>0</v>
      </c>
      <c r="N87" s="126">
        <f t="shared" si="8"/>
        <v>0</v>
      </c>
      <c r="O87" s="160">
        <f t="shared" si="9"/>
        <v>0</v>
      </c>
    </row>
    <row r="88" spans="1:15" ht="15" customHeight="1" x14ac:dyDescent="0.25">
      <c r="A88" s="37">
        <v>1870</v>
      </c>
      <c r="B88" s="165" t="s">
        <v>383</v>
      </c>
      <c r="C88" s="67">
        <v>163</v>
      </c>
      <c r="D88" s="68">
        <v>15.211325296421837</v>
      </c>
      <c r="E88" s="69">
        <v>0.6</v>
      </c>
      <c r="F88" s="69">
        <f t="shared" si="5"/>
        <v>0.4</v>
      </c>
      <c r="G88" s="70">
        <v>0.24696356275303644</v>
      </c>
      <c r="H88" s="53">
        <v>30000</v>
      </c>
      <c r="I88" s="133">
        <v>30000</v>
      </c>
      <c r="J88" s="143">
        <f t="shared" si="6"/>
        <v>30000</v>
      </c>
      <c r="K88" s="144">
        <v>15940</v>
      </c>
      <c r="L88" s="128">
        <f t="shared" si="7"/>
        <v>14060</v>
      </c>
      <c r="M88" s="84">
        <v>10800</v>
      </c>
      <c r="N88" s="85">
        <f t="shared" si="8"/>
        <v>10800</v>
      </c>
      <c r="O88" s="159">
        <f t="shared" si="9"/>
        <v>3260</v>
      </c>
    </row>
    <row r="89" spans="1:15" s="119" customFormat="1" ht="15" customHeight="1" x14ac:dyDescent="0.25">
      <c r="A89" s="111">
        <v>1939</v>
      </c>
      <c r="B89" s="166" t="s">
        <v>384</v>
      </c>
      <c r="C89" s="120">
        <v>544</v>
      </c>
      <c r="D89" s="121">
        <v>3.5722493140012315</v>
      </c>
      <c r="E89" s="122">
        <v>0.8</v>
      </c>
      <c r="F89" s="122">
        <f t="shared" si="5"/>
        <v>0.19999999999999996</v>
      </c>
      <c r="G89" s="123">
        <v>0.52860411899313497</v>
      </c>
      <c r="H89" s="124">
        <v>30000</v>
      </c>
      <c r="I89" s="134">
        <v>30000</v>
      </c>
      <c r="J89" s="141">
        <f t="shared" si="6"/>
        <v>30000</v>
      </c>
      <c r="K89" s="145">
        <v>29999.999999999996</v>
      </c>
      <c r="L89" s="127">
        <f t="shared" si="7"/>
        <v>0</v>
      </c>
      <c r="M89" s="125">
        <v>56000</v>
      </c>
      <c r="N89" s="126">
        <f t="shared" si="8"/>
        <v>0</v>
      </c>
      <c r="O89" s="160">
        <f t="shared" si="9"/>
        <v>0</v>
      </c>
    </row>
    <row r="90" spans="1:15" ht="15" customHeight="1" x14ac:dyDescent="0.25">
      <c r="A90" s="37">
        <v>4843</v>
      </c>
      <c r="B90" s="165" t="s">
        <v>385</v>
      </c>
      <c r="C90" s="67">
        <v>129</v>
      </c>
      <c r="D90" s="68">
        <v>11.924349596750387</v>
      </c>
      <c r="E90" s="69">
        <v>0.5</v>
      </c>
      <c r="F90" s="69">
        <f t="shared" si="5"/>
        <v>0.5</v>
      </c>
      <c r="G90" s="70">
        <v>1.7241379310344827E-2</v>
      </c>
      <c r="H90" s="53">
        <v>30000</v>
      </c>
      <c r="I90" s="133">
        <v>30000</v>
      </c>
      <c r="J90" s="143">
        <f t="shared" si="6"/>
        <v>30000</v>
      </c>
      <c r="K90" s="144">
        <v>15181</v>
      </c>
      <c r="L90" s="128">
        <f t="shared" si="7"/>
        <v>14819</v>
      </c>
      <c r="M90" s="84">
        <v>16000</v>
      </c>
      <c r="N90" s="85">
        <f t="shared" si="8"/>
        <v>14819</v>
      </c>
      <c r="O90" s="159">
        <f t="shared" si="9"/>
        <v>0</v>
      </c>
    </row>
    <row r="91" spans="1:15" ht="15" customHeight="1" x14ac:dyDescent="0.25">
      <c r="A91" s="37">
        <v>2009</v>
      </c>
      <c r="B91" s="164" t="s">
        <v>386</v>
      </c>
      <c r="C91" s="62">
        <v>1470</v>
      </c>
      <c r="D91" s="63">
        <v>8.1996020629368793</v>
      </c>
      <c r="E91" s="64">
        <v>0.6</v>
      </c>
      <c r="F91" s="64">
        <f t="shared" si="5"/>
        <v>0.4</v>
      </c>
      <c r="G91" s="65">
        <v>0.18781362007168459</v>
      </c>
      <c r="H91" s="52">
        <v>56880</v>
      </c>
      <c r="I91" s="136">
        <f>40*C91</f>
        <v>58800</v>
      </c>
      <c r="J91" s="141">
        <f t="shared" si="6"/>
        <v>58800</v>
      </c>
      <c r="K91" s="142">
        <v>56880</v>
      </c>
      <c r="L91" s="78">
        <f t="shared" si="7"/>
        <v>1920</v>
      </c>
      <c r="M91" s="79">
        <v>72000</v>
      </c>
      <c r="N91" s="80">
        <f t="shared" si="8"/>
        <v>1920</v>
      </c>
      <c r="O91" s="158">
        <f t="shared" si="9"/>
        <v>0</v>
      </c>
    </row>
    <row r="92" spans="1:15" ht="15" customHeight="1" x14ac:dyDescent="0.25">
      <c r="A92" s="37">
        <v>2114</v>
      </c>
      <c r="B92" s="165" t="s">
        <v>387</v>
      </c>
      <c r="C92" s="67">
        <v>522</v>
      </c>
      <c r="D92" s="68">
        <v>3.7503232094280308</v>
      </c>
      <c r="E92" s="69">
        <v>0.6</v>
      </c>
      <c r="F92" s="69">
        <f t="shared" si="5"/>
        <v>0.4</v>
      </c>
      <c r="G92" s="70">
        <v>0.28650646950092423</v>
      </c>
      <c r="H92" s="53">
        <v>30000</v>
      </c>
      <c r="I92" s="133">
        <v>30000</v>
      </c>
      <c r="J92" s="143">
        <f t="shared" si="6"/>
        <v>30000</v>
      </c>
      <c r="K92" s="144">
        <v>29949</v>
      </c>
      <c r="L92" s="128">
        <f t="shared" si="7"/>
        <v>51</v>
      </c>
      <c r="M92" s="84">
        <v>22800</v>
      </c>
      <c r="N92" s="85">
        <f t="shared" si="8"/>
        <v>51</v>
      </c>
      <c r="O92" s="159">
        <f t="shared" si="9"/>
        <v>0</v>
      </c>
    </row>
    <row r="93" spans="1:15" ht="15" customHeight="1" x14ac:dyDescent="0.25">
      <c r="A93" s="37">
        <v>2128</v>
      </c>
      <c r="B93" s="164" t="s">
        <v>388</v>
      </c>
      <c r="C93" s="62">
        <v>617</v>
      </c>
      <c r="D93" s="63">
        <v>5.5592096622091312</v>
      </c>
      <c r="E93" s="64">
        <v>0.8</v>
      </c>
      <c r="F93" s="64">
        <f t="shared" si="5"/>
        <v>0.19999999999999996</v>
      </c>
      <c r="G93" s="65">
        <v>0.50094517958412099</v>
      </c>
      <c r="H93" s="52">
        <v>30000</v>
      </c>
      <c r="I93" s="132">
        <v>30000</v>
      </c>
      <c r="J93" s="141">
        <f t="shared" si="6"/>
        <v>30000</v>
      </c>
      <c r="K93" s="142">
        <v>0</v>
      </c>
      <c r="L93" s="78">
        <f t="shared" si="7"/>
        <v>30000</v>
      </c>
      <c r="M93" s="79">
        <v>21600</v>
      </c>
      <c r="N93" s="80">
        <f t="shared" si="8"/>
        <v>21600</v>
      </c>
      <c r="O93" s="158">
        <f t="shared" si="9"/>
        <v>8400</v>
      </c>
    </row>
    <row r="94" spans="1:15" s="119" customFormat="1" ht="15" customHeight="1" x14ac:dyDescent="0.25">
      <c r="A94" s="111">
        <v>2135</v>
      </c>
      <c r="B94" s="167" t="s">
        <v>389</v>
      </c>
      <c r="C94" s="112">
        <v>400</v>
      </c>
      <c r="D94" s="113">
        <v>1.1977303143491149</v>
      </c>
      <c r="E94" s="114">
        <v>0.8</v>
      </c>
      <c r="F94" s="114">
        <f t="shared" si="5"/>
        <v>0.19999999999999996</v>
      </c>
      <c r="G94" s="115">
        <v>0.52737752161383289</v>
      </c>
      <c r="H94" s="116">
        <v>30000</v>
      </c>
      <c r="I94" s="135">
        <v>30000</v>
      </c>
      <c r="J94" s="143">
        <f t="shared" si="6"/>
        <v>30000</v>
      </c>
      <c r="K94" s="146">
        <v>29999.999999999996</v>
      </c>
      <c r="L94" s="129">
        <f t="shared" si="7"/>
        <v>0</v>
      </c>
      <c r="M94" s="117">
        <v>8800</v>
      </c>
      <c r="N94" s="118">
        <f t="shared" si="8"/>
        <v>0</v>
      </c>
      <c r="O94" s="161">
        <f t="shared" si="9"/>
        <v>0</v>
      </c>
    </row>
    <row r="95" spans="1:15" s="119" customFormat="1" ht="15" customHeight="1" x14ac:dyDescent="0.25">
      <c r="A95" s="111">
        <v>2142</v>
      </c>
      <c r="B95" s="166" t="s">
        <v>390</v>
      </c>
      <c r="C95" s="120">
        <v>167</v>
      </c>
      <c r="D95" s="121">
        <v>1.743138624345393</v>
      </c>
      <c r="E95" s="122">
        <v>0.7</v>
      </c>
      <c r="F95" s="122">
        <f t="shared" si="5"/>
        <v>0.30000000000000004</v>
      </c>
      <c r="G95" s="123">
        <v>0.51655629139072845</v>
      </c>
      <c r="H95" s="124">
        <v>30000</v>
      </c>
      <c r="I95" s="134">
        <v>30000</v>
      </c>
      <c r="J95" s="141">
        <f t="shared" si="6"/>
        <v>30000</v>
      </c>
      <c r="K95" s="145">
        <v>30000</v>
      </c>
      <c r="L95" s="127">
        <f t="shared" si="7"/>
        <v>0</v>
      </c>
      <c r="M95" s="125">
        <v>630</v>
      </c>
      <c r="N95" s="126">
        <f t="shared" si="8"/>
        <v>0</v>
      </c>
      <c r="O95" s="160">
        <f t="shared" si="9"/>
        <v>0</v>
      </c>
    </row>
    <row r="96" spans="1:15" ht="15" customHeight="1" x14ac:dyDescent="0.25">
      <c r="A96" s="37">
        <v>2198</v>
      </c>
      <c r="B96" s="165" t="s">
        <v>391</v>
      </c>
      <c r="C96" s="67">
        <v>726</v>
      </c>
      <c r="D96" s="68">
        <v>6.2904524396653327</v>
      </c>
      <c r="E96" s="69">
        <v>0.6</v>
      </c>
      <c r="F96" s="69">
        <f t="shared" si="5"/>
        <v>0.4</v>
      </c>
      <c r="G96" s="70">
        <v>0.31563845050215206</v>
      </c>
      <c r="H96" s="53">
        <v>30000</v>
      </c>
      <c r="I96" s="133">
        <v>30000</v>
      </c>
      <c r="J96" s="143">
        <f t="shared" si="6"/>
        <v>30000</v>
      </c>
      <c r="K96" s="144">
        <v>29040</v>
      </c>
      <c r="L96" s="128">
        <f t="shared" si="7"/>
        <v>960</v>
      </c>
      <c r="M96" s="84">
        <v>2160</v>
      </c>
      <c r="N96" s="85">
        <f t="shared" si="8"/>
        <v>960</v>
      </c>
      <c r="O96" s="159">
        <f t="shared" si="9"/>
        <v>0</v>
      </c>
    </row>
    <row r="97" spans="1:15" ht="15" customHeight="1" x14ac:dyDescent="0.25">
      <c r="A97" s="37">
        <v>2212</v>
      </c>
      <c r="B97" s="164" t="s">
        <v>392</v>
      </c>
      <c r="C97" s="62">
        <v>114</v>
      </c>
      <c r="D97" s="63">
        <v>0.71675572321947345</v>
      </c>
      <c r="E97" s="64">
        <v>0.6</v>
      </c>
      <c r="F97" s="64">
        <f t="shared" si="5"/>
        <v>0.4</v>
      </c>
      <c r="G97" s="65">
        <v>0.4107142857142857</v>
      </c>
      <c r="H97" s="52">
        <v>30000</v>
      </c>
      <c r="I97" s="132">
        <v>30000</v>
      </c>
      <c r="J97" s="141">
        <f t="shared" si="6"/>
        <v>30000</v>
      </c>
      <c r="K97" s="142">
        <v>10797.6</v>
      </c>
      <c r="L97" s="78">
        <f t="shared" si="7"/>
        <v>19202.400000000001</v>
      </c>
      <c r="M97" s="79">
        <v>0</v>
      </c>
      <c r="N97" s="80">
        <f t="shared" si="8"/>
        <v>0</v>
      </c>
      <c r="O97" s="158">
        <f t="shared" si="9"/>
        <v>19202.400000000001</v>
      </c>
    </row>
    <row r="98" spans="1:15" s="119" customFormat="1" ht="15" customHeight="1" x14ac:dyDescent="0.25">
      <c r="A98" s="111">
        <v>2226</v>
      </c>
      <c r="B98" s="167" t="s">
        <v>393</v>
      </c>
      <c r="C98" s="112">
        <v>243</v>
      </c>
      <c r="D98" s="113">
        <v>3.1287299562968958</v>
      </c>
      <c r="E98" s="114">
        <v>0.8</v>
      </c>
      <c r="F98" s="114">
        <f t="shared" si="5"/>
        <v>0.19999999999999996</v>
      </c>
      <c r="G98" s="115">
        <v>0.625</v>
      </c>
      <c r="H98" s="116">
        <v>30000</v>
      </c>
      <c r="I98" s="135">
        <v>30000</v>
      </c>
      <c r="J98" s="143">
        <f t="shared" si="6"/>
        <v>30000</v>
      </c>
      <c r="K98" s="146">
        <v>30000</v>
      </c>
      <c r="L98" s="129">
        <f t="shared" si="7"/>
        <v>0</v>
      </c>
      <c r="M98" s="117">
        <v>640</v>
      </c>
      <c r="N98" s="118">
        <f t="shared" si="8"/>
        <v>0</v>
      </c>
      <c r="O98" s="161">
        <f t="shared" si="9"/>
        <v>0</v>
      </c>
    </row>
    <row r="99" spans="1:15" ht="15" customHeight="1" x14ac:dyDescent="0.25">
      <c r="A99" s="37">
        <v>2233</v>
      </c>
      <c r="B99" s="164" t="s">
        <v>394</v>
      </c>
      <c r="C99" s="62">
        <v>893</v>
      </c>
      <c r="D99" s="63">
        <v>3.3989782325825662</v>
      </c>
      <c r="E99" s="64">
        <v>0.7</v>
      </c>
      <c r="F99" s="64">
        <f t="shared" si="5"/>
        <v>0.30000000000000004</v>
      </c>
      <c r="G99" s="65">
        <v>0.30779944289693595</v>
      </c>
      <c r="H99" s="52">
        <v>35120</v>
      </c>
      <c r="I99" s="136">
        <f>40*C99</f>
        <v>35720</v>
      </c>
      <c r="J99" s="141">
        <f t="shared" si="6"/>
        <v>35720</v>
      </c>
      <c r="K99" s="142">
        <v>35120</v>
      </c>
      <c r="L99" s="78">
        <f t="shared" si="7"/>
        <v>600</v>
      </c>
      <c r="M99" s="79">
        <v>117600</v>
      </c>
      <c r="N99" s="80">
        <f t="shared" si="8"/>
        <v>600</v>
      </c>
      <c r="O99" s="158">
        <f t="shared" si="9"/>
        <v>0</v>
      </c>
    </row>
    <row r="100" spans="1:15" s="119" customFormat="1" ht="15" customHeight="1" x14ac:dyDescent="0.25">
      <c r="A100" s="111">
        <v>2310</v>
      </c>
      <c r="B100" s="167" t="s">
        <v>395</v>
      </c>
      <c r="C100" s="112">
        <v>254</v>
      </c>
      <c r="D100" s="113">
        <v>6.1700357146687388</v>
      </c>
      <c r="E100" s="114">
        <v>0.6</v>
      </c>
      <c r="F100" s="114">
        <f t="shared" si="5"/>
        <v>0.4</v>
      </c>
      <c r="G100" s="115">
        <v>0.24324324324324326</v>
      </c>
      <c r="H100" s="116">
        <v>30000</v>
      </c>
      <c r="I100" s="135">
        <v>30000</v>
      </c>
      <c r="J100" s="143">
        <f t="shared" si="6"/>
        <v>30000</v>
      </c>
      <c r="K100" s="146">
        <v>30000</v>
      </c>
      <c r="L100" s="129">
        <f t="shared" si="7"/>
        <v>0</v>
      </c>
      <c r="M100" s="117">
        <v>0</v>
      </c>
      <c r="N100" s="118">
        <f t="shared" si="8"/>
        <v>0</v>
      </c>
      <c r="O100" s="161">
        <f t="shared" si="9"/>
        <v>0</v>
      </c>
    </row>
    <row r="101" spans="1:15" s="119" customFormat="1" ht="15" customHeight="1" x14ac:dyDescent="0.25">
      <c r="A101" s="111"/>
      <c r="B101" s="166" t="s">
        <v>578</v>
      </c>
      <c r="C101" s="120">
        <v>427</v>
      </c>
      <c r="D101" s="121">
        <v>2.87</v>
      </c>
      <c r="E101" s="122">
        <v>0.7</v>
      </c>
      <c r="F101" s="122">
        <f t="shared" si="5"/>
        <v>0.30000000000000004</v>
      </c>
      <c r="G101" s="123">
        <v>0.64</v>
      </c>
      <c r="H101" s="124">
        <v>30000</v>
      </c>
      <c r="I101" s="134">
        <v>0</v>
      </c>
      <c r="J101" s="141">
        <f t="shared" si="6"/>
        <v>30000</v>
      </c>
      <c r="K101" s="145">
        <v>30000</v>
      </c>
      <c r="L101" s="127">
        <f t="shared" si="7"/>
        <v>0</v>
      </c>
      <c r="M101" s="125">
        <v>0</v>
      </c>
      <c r="N101" s="126">
        <f t="shared" si="8"/>
        <v>0</v>
      </c>
      <c r="O101" s="160">
        <f t="shared" si="9"/>
        <v>0</v>
      </c>
    </row>
    <row r="102" spans="1:15" ht="15" customHeight="1" x14ac:dyDescent="0.25">
      <c r="A102" s="37">
        <v>2415</v>
      </c>
      <c r="B102" s="165" t="s">
        <v>396</v>
      </c>
      <c r="C102" s="67">
        <v>269</v>
      </c>
      <c r="D102" s="68">
        <v>4.8127671139422219</v>
      </c>
      <c r="E102" s="69">
        <v>0.8</v>
      </c>
      <c r="F102" s="69">
        <f t="shared" si="5"/>
        <v>0.19999999999999996</v>
      </c>
      <c r="G102" s="70">
        <v>0.53</v>
      </c>
      <c r="H102" s="53">
        <v>30000</v>
      </c>
      <c r="I102" s="133">
        <v>30000</v>
      </c>
      <c r="J102" s="143">
        <f t="shared" si="6"/>
        <v>30000</v>
      </c>
      <c r="K102" s="144">
        <v>5799.9999999999991</v>
      </c>
      <c r="L102" s="128">
        <f t="shared" si="7"/>
        <v>24200</v>
      </c>
      <c r="M102" s="84">
        <v>0</v>
      </c>
      <c r="N102" s="85">
        <f t="shared" si="8"/>
        <v>0</v>
      </c>
      <c r="O102" s="159">
        <f t="shared" si="9"/>
        <v>24200</v>
      </c>
    </row>
    <row r="103" spans="1:15" s="119" customFormat="1" ht="15" customHeight="1" x14ac:dyDescent="0.25">
      <c r="A103" s="111">
        <v>2436</v>
      </c>
      <c r="B103" s="166" t="s">
        <v>397</v>
      </c>
      <c r="C103" s="120">
        <v>1503</v>
      </c>
      <c r="D103" s="121">
        <v>8.2887098853415697</v>
      </c>
      <c r="E103" s="122">
        <v>0.5</v>
      </c>
      <c r="F103" s="122">
        <f t="shared" si="5"/>
        <v>0.5</v>
      </c>
      <c r="G103" s="123">
        <v>0.20590405904059039</v>
      </c>
      <c r="H103" s="124">
        <v>60000</v>
      </c>
      <c r="I103" s="134">
        <v>60000</v>
      </c>
      <c r="J103" s="141">
        <f t="shared" si="6"/>
        <v>60000</v>
      </c>
      <c r="K103" s="145">
        <v>60000</v>
      </c>
      <c r="L103" s="127">
        <f t="shared" si="7"/>
        <v>0</v>
      </c>
      <c r="M103" s="125">
        <v>91500</v>
      </c>
      <c r="N103" s="126">
        <f t="shared" si="8"/>
        <v>0</v>
      </c>
      <c r="O103" s="160">
        <f t="shared" si="9"/>
        <v>0</v>
      </c>
    </row>
    <row r="104" spans="1:15" ht="15" customHeight="1" x14ac:dyDescent="0.25">
      <c r="A104" s="37">
        <v>2478</v>
      </c>
      <c r="B104" s="165" t="s">
        <v>398</v>
      </c>
      <c r="C104" s="67">
        <v>1812</v>
      </c>
      <c r="D104" s="68">
        <v>2.9584204115823147</v>
      </c>
      <c r="E104" s="69">
        <v>0.7</v>
      </c>
      <c r="F104" s="69">
        <f t="shared" si="5"/>
        <v>0.30000000000000004</v>
      </c>
      <c r="G104" s="70">
        <v>0.42738791423001948</v>
      </c>
      <c r="H104" s="53">
        <v>60000</v>
      </c>
      <c r="I104" s="133">
        <v>60000</v>
      </c>
      <c r="J104" s="143">
        <f t="shared" si="6"/>
        <v>60000</v>
      </c>
      <c r="K104" s="144">
        <v>59910</v>
      </c>
      <c r="L104" s="128">
        <f t="shared" si="7"/>
        <v>90</v>
      </c>
      <c r="M104" s="84">
        <v>4900</v>
      </c>
      <c r="N104" s="85">
        <f t="shared" si="8"/>
        <v>90</v>
      </c>
      <c r="O104" s="159">
        <f t="shared" si="9"/>
        <v>0</v>
      </c>
    </row>
    <row r="105" spans="1:15" s="119" customFormat="1" ht="15" customHeight="1" x14ac:dyDescent="0.25">
      <c r="A105" s="111">
        <v>2525</v>
      </c>
      <c r="B105" s="166" t="s">
        <v>399</v>
      </c>
      <c r="C105" s="120">
        <v>346</v>
      </c>
      <c r="D105" s="121">
        <v>4.2100602350961145</v>
      </c>
      <c r="E105" s="122">
        <v>0</v>
      </c>
      <c r="F105" s="122">
        <f t="shared" si="5"/>
        <v>1</v>
      </c>
      <c r="G105" s="123">
        <v>0.26512968299711814</v>
      </c>
      <c r="H105" s="124">
        <v>30000</v>
      </c>
      <c r="I105" s="134">
        <v>30000</v>
      </c>
      <c r="J105" s="141">
        <f t="shared" si="6"/>
        <v>30000</v>
      </c>
      <c r="K105" s="145">
        <v>30000</v>
      </c>
      <c r="L105" s="127">
        <f t="shared" si="7"/>
        <v>0</v>
      </c>
      <c r="M105" s="125">
        <v>0</v>
      </c>
      <c r="N105" s="126">
        <f t="shared" si="8"/>
        <v>0</v>
      </c>
      <c r="O105" s="160">
        <f t="shared" si="9"/>
        <v>0</v>
      </c>
    </row>
    <row r="106" spans="1:15" ht="15" customHeight="1" x14ac:dyDescent="0.25">
      <c r="A106" s="37">
        <v>2527</v>
      </c>
      <c r="B106" s="165" t="s">
        <v>400</v>
      </c>
      <c r="C106" s="67">
        <v>311</v>
      </c>
      <c r="D106" s="68">
        <v>4.2801856071247304</v>
      </c>
      <c r="E106" s="69">
        <v>0</v>
      </c>
      <c r="F106" s="69">
        <f t="shared" si="5"/>
        <v>1</v>
      </c>
      <c r="G106" s="70">
        <v>0.23151125401929259</v>
      </c>
      <c r="H106" s="53">
        <v>30000</v>
      </c>
      <c r="I106" s="133">
        <v>30000</v>
      </c>
      <c r="J106" s="143">
        <f t="shared" si="6"/>
        <v>30000</v>
      </c>
      <c r="K106" s="144">
        <v>14309.6</v>
      </c>
      <c r="L106" s="128">
        <f t="shared" si="7"/>
        <v>15690.4</v>
      </c>
      <c r="M106" s="84">
        <v>0</v>
      </c>
      <c r="N106" s="85">
        <f t="shared" si="8"/>
        <v>0</v>
      </c>
      <c r="O106" s="159">
        <f t="shared" si="9"/>
        <v>15690.4</v>
      </c>
    </row>
    <row r="107" spans="1:15" ht="15" customHeight="1" x14ac:dyDescent="0.25">
      <c r="A107" s="37">
        <v>2534</v>
      </c>
      <c r="B107" s="164" t="s">
        <v>401</v>
      </c>
      <c r="C107" s="62">
        <v>453</v>
      </c>
      <c r="D107" s="63">
        <v>8.5198258001434848</v>
      </c>
      <c r="E107" s="64">
        <v>0.6</v>
      </c>
      <c r="F107" s="64">
        <f t="shared" si="5"/>
        <v>0.4</v>
      </c>
      <c r="G107" s="65">
        <v>0.27713625866050806</v>
      </c>
      <c r="H107" s="52">
        <v>30000</v>
      </c>
      <c r="I107" s="132">
        <v>30000</v>
      </c>
      <c r="J107" s="141">
        <f t="shared" si="6"/>
        <v>30000</v>
      </c>
      <c r="K107" s="142">
        <v>4720</v>
      </c>
      <c r="L107" s="78">
        <f t="shared" si="7"/>
        <v>25280</v>
      </c>
      <c r="M107" s="79">
        <v>52200</v>
      </c>
      <c r="N107" s="80">
        <f t="shared" si="8"/>
        <v>25280</v>
      </c>
      <c r="O107" s="158">
        <f t="shared" si="9"/>
        <v>0</v>
      </c>
    </row>
    <row r="108" spans="1:15" ht="15" customHeight="1" x14ac:dyDescent="0.25">
      <c r="A108" s="37">
        <v>2541</v>
      </c>
      <c r="B108" s="165" t="s">
        <v>402</v>
      </c>
      <c r="C108" s="67">
        <v>541</v>
      </c>
      <c r="D108" s="68">
        <v>3.8770802341415909</v>
      </c>
      <c r="E108" s="69">
        <v>0.7</v>
      </c>
      <c r="F108" s="69">
        <f t="shared" si="5"/>
        <v>0.30000000000000004</v>
      </c>
      <c r="G108" s="70">
        <v>0.45880149812734083</v>
      </c>
      <c r="H108" s="53">
        <v>30000</v>
      </c>
      <c r="I108" s="133">
        <v>30000</v>
      </c>
      <c r="J108" s="143">
        <f t="shared" si="6"/>
        <v>30000</v>
      </c>
      <c r="K108" s="144">
        <v>29884.800000000003</v>
      </c>
      <c r="L108" s="128">
        <f t="shared" si="7"/>
        <v>115.19999999999709</v>
      </c>
      <c r="M108" s="84">
        <v>770</v>
      </c>
      <c r="N108" s="85">
        <f t="shared" si="8"/>
        <v>115.19999999999709</v>
      </c>
      <c r="O108" s="159">
        <f t="shared" si="9"/>
        <v>0</v>
      </c>
    </row>
    <row r="109" spans="1:15" ht="15" customHeight="1" x14ac:dyDescent="0.25">
      <c r="A109" s="37">
        <v>2576</v>
      </c>
      <c r="B109" s="164" t="s">
        <v>403</v>
      </c>
      <c r="C109" s="62">
        <v>826</v>
      </c>
      <c r="D109" s="63">
        <v>15.741399286294865</v>
      </c>
      <c r="E109" s="64">
        <v>0.7</v>
      </c>
      <c r="F109" s="64">
        <f t="shared" si="5"/>
        <v>0.30000000000000004</v>
      </c>
      <c r="G109" s="65">
        <v>0.33</v>
      </c>
      <c r="H109" s="55">
        <v>33240</v>
      </c>
      <c r="I109" s="132">
        <f>40*C109</f>
        <v>33040</v>
      </c>
      <c r="J109" s="141">
        <f t="shared" si="6"/>
        <v>33240</v>
      </c>
      <c r="K109" s="142">
        <v>31516.800000000003</v>
      </c>
      <c r="L109" s="78">
        <f t="shared" si="7"/>
        <v>1723.1999999999971</v>
      </c>
      <c r="M109" s="79">
        <v>19600</v>
      </c>
      <c r="N109" s="80">
        <f t="shared" si="8"/>
        <v>1723.1999999999971</v>
      </c>
      <c r="O109" s="158">
        <f t="shared" si="9"/>
        <v>0</v>
      </c>
    </row>
    <row r="110" spans="1:15" ht="15" customHeight="1" x14ac:dyDescent="0.25">
      <c r="A110" s="37">
        <v>2618</v>
      </c>
      <c r="B110" s="165" t="s">
        <v>404</v>
      </c>
      <c r="C110" s="67">
        <v>554</v>
      </c>
      <c r="D110" s="68">
        <v>1.1525578558173482</v>
      </c>
      <c r="E110" s="69">
        <v>0.7</v>
      </c>
      <c r="F110" s="69">
        <f t="shared" si="5"/>
        <v>0.30000000000000004</v>
      </c>
      <c r="G110" s="70">
        <v>0.42526690391459077</v>
      </c>
      <c r="H110" s="53">
        <v>30000</v>
      </c>
      <c r="I110" s="133">
        <v>30000</v>
      </c>
      <c r="J110" s="143">
        <f t="shared" si="6"/>
        <v>30000</v>
      </c>
      <c r="K110" s="144">
        <v>29609.800000000003</v>
      </c>
      <c r="L110" s="128">
        <f t="shared" si="7"/>
        <v>390.19999999999709</v>
      </c>
      <c r="M110" s="84">
        <v>10500</v>
      </c>
      <c r="N110" s="85">
        <f t="shared" si="8"/>
        <v>390.19999999999709</v>
      </c>
      <c r="O110" s="159">
        <f t="shared" si="9"/>
        <v>0</v>
      </c>
    </row>
    <row r="111" spans="1:15" s="119" customFormat="1" ht="15" customHeight="1" x14ac:dyDescent="0.25">
      <c r="A111" s="111">
        <v>2625</v>
      </c>
      <c r="B111" s="166" t="s">
        <v>405</v>
      </c>
      <c r="C111" s="120">
        <v>440</v>
      </c>
      <c r="D111" s="121">
        <v>8.5599279524871399</v>
      </c>
      <c r="E111" s="122">
        <v>0.6</v>
      </c>
      <c r="F111" s="122">
        <f t="shared" si="5"/>
        <v>0.4</v>
      </c>
      <c r="G111" s="123">
        <v>3.0660377358490566E-2</v>
      </c>
      <c r="H111" s="124">
        <v>30000</v>
      </c>
      <c r="I111" s="134">
        <v>30000</v>
      </c>
      <c r="J111" s="141">
        <f t="shared" si="6"/>
        <v>30000</v>
      </c>
      <c r="K111" s="145">
        <v>30000</v>
      </c>
      <c r="L111" s="127">
        <f t="shared" si="7"/>
        <v>0</v>
      </c>
      <c r="M111" s="125">
        <v>660</v>
      </c>
      <c r="N111" s="126">
        <f t="shared" si="8"/>
        <v>0</v>
      </c>
      <c r="O111" s="160">
        <f t="shared" si="9"/>
        <v>0</v>
      </c>
    </row>
    <row r="112" spans="1:15" ht="15" customHeight="1" x14ac:dyDescent="0.25">
      <c r="A112" s="37">
        <v>2632</v>
      </c>
      <c r="B112" s="165" t="s">
        <v>406</v>
      </c>
      <c r="C112" s="67">
        <v>405</v>
      </c>
      <c r="D112" s="68">
        <v>4.2986327734636216</v>
      </c>
      <c r="E112" s="69">
        <v>0.8</v>
      </c>
      <c r="F112" s="69">
        <f t="shared" si="5"/>
        <v>0.19999999999999996</v>
      </c>
      <c r="G112" s="70">
        <v>0.58530183727034124</v>
      </c>
      <c r="H112" s="53">
        <v>30000</v>
      </c>
      <c r="I112" s="133">
        <v>30000</v>
      </c>
      <c r="J112" s="143">
        <f t="shared" si="6"/>
        <v>30000</v>
      </c>
      <c r="K112" s="144">
        <v>0</v>
      </c>
      <c r="L112" s="128">
        <f t="shared" si="7"/>
        <v>30000</v>
      </c>
      <c r="M112" s="84">
        <v>34400</v>
      </c>
      <c r="N112" s="85">
        <f t="shared" si="8"/>
        <v>30000</v>
      </c>
      <c r="O112" s="159">
        <f t="shared" si="9"/>
        <v>0</v>
      </c>
    </row>
    <row r="113" spans="1:15" s="119" customFormat="1" ht="15" customHeight="1" x14ac:dyDescent="0.25">
      <c r="A113" s="111">
        <v>2639</v>
      </c>
      <c r="B113" s="166" t="s">
        <v>407</v>
      </c>
      <c r="C113" s="120">
        <v>696</v>
      </c>
      <c r="D113" s="121">
        <v>5.2129361743463978</v>
      </c>
      <c r="E113" s="122">
        <v>0.7</v>
      </c>
      <c r="F113" s="122">
        <f t="shared" si="5"/>
        <v>0.30000000000000004</v>
      </c>
      <c r="G113" s="123">
        <v>0.29210134128166915</v>
      </c>
      <c r="H113" s="124">
        <v>30000</v>
      </c>
      <c r="I113" s="134">
        <v>30000</v>
      </c>
      <c r="J113" s="141">
        <f t="shared" si="6"/>
        <v>30000</v>
      </c>
      <c r="K113" s="145">
        <v>30000</v>
      </c>
      <c r="L113" s="127">
        <f t="shared" si="7"/>
        <v>0</v>
      </c>
      <c r="M113" s="125">
        <v>1680</v>
      </c>
      <c r="N113" s="126">
        <f t="shared" si="8"/>
        <v>0</v>
      </c>
      <c r="O113" s="160">
        <f t="shared" si="9"/>
        <v>0</v>
      </c>
    </row>
    <row r="114" spans="1:15" ht="15" customHeight="1" x14ac:dyDescent="0.25">
      <c r="A114" s="37">
        <v>2646</v>
      </c>
      <c r="B114" s="165" t="s">
        <v>408</v>
      </c>
      <c r="C114" s="67">
        <v>741</v>
      </c>
      <c r="D114" s="68">
        <v>4.4845493612063549</v>
      </c>
      <c r="E114" s="69">
        <v>0.7</v>
      </c>
      <c r="F114" s="69">
        <f t="shared" si="5"/>
        <v>0.30000000000000004</v>
      </c>
      <c r="G114" s="70">
        <v>0.38337801608579086</v>
      </c>
      <c r="H114" s="53">
        <v>30000</v>
      </c>
      <c r="I114" s="133">
        <v>30000</v>
      </c>
      <c r="J114" s="143">
        <f t="shared" si="6"/>
        <v>30000</v>
      </c>
      <c r="K114" s="144">
        <v>29995.300000000003</v>
      </c>
      <c r="L114" s="128">
        <f t="shared" si="7"/>
        <v>4.6999999999970896</v>
      </c>
      <c r="M114" s="84">
        <v>4200</v>
      </c>
      <c r="N114" s="85">
        <f t="shared" si="8"/>
        <v>4.6999999999970896</v>
      </c>
      <c r="O114" s="159">
        <f t="shared" si="9"/>
        <v>0</v>
      </c>
    </row>
    <row r="115" spans="1:15" ht="15" customHeight="1" x14ac:dyDescent="0.25">
      <c r="A115" s="37">
        <v>2660</v>
      </c>
      <c r="B115" s="164" t="s">
        <v>409</v>
      </c>
      <c r="C115" s="62">
        <v>321</v>
      </c>
      <c r="D115" s="63">
        <v>3.6803568607926764</v>
      </c>
      <c r="E115" s="64">
        <v>0.7</v>
      </c>
      <c r="F115" s="64">
        <f t="shared" si="5"/>
        <v>0.30000000000000004</v>
      </c>
      <c r="G115" s="65">
        <v>0.40256959314775159</v>
      </c>
      <c r="H115" s="52">
        <v>30000</v>
      </c>
      <c r="I115" s="132">
        <v>30000</v>
      </c>
      <c r="J115" s="141">
        <f t="shared" si="6"/>
        <v>30000</v>
      </c>
      <c r="K115" s="142">
        <v>29550</v>
      </c>
      <c r="L115" s="78">
        <f t="shared" si="7"/>
        <v>450</v>
      </c>
      <c r="M115" s="79">
        <v>39200</v>
      </c>
      <c r="N115" s="80">
        <f t="shared" si="8"/>
        <v>450</v>
      </c>
      <c r="O115" s="158">
        <f t="shared" si="9"/>
        <v>0</v>
      </c>
    </row>
    <row r="116" spans="1:15" ht="15" customHeight="1" x14ac:dyDescent="0.25">
      <c r="A116" s="37">
        <v>2737</v>
      </c>
      <c r="B116" s="165" t="s">
        <v>410</v>
      </c>
      <c r="C116" s="67">
        <v>247</v>
      </c>
      <c r="D116" s="68">
        <v>4.3294293122262282</v>
      </c>
      <c r="E116" s="69">
        <v>0.7</v>
      </c>
      <c r="F116" s="69">
        <f t="shared" si="5"/>
        <v>0.30000000000000004</v>
      </c>
      <c r="G116" s="70">
        <v>0.51257861635220126</v>
      </c>
      <c r="H116" s="53">
        <v>30000</v>
      </c>
      <c r="I116" s="133">
        <v>30000</v>
      </c>
      <c r="J116" s="143">
        <f t="shared" si="6"/>
        <v>30000</v>
      </c>
      <c r="K116" s="144">
        <v>29996.300000000003</v>
      </c>
      <c r="L116" s="128">
        <f t="shared" si="7"/>
        <v>3.6999999999970896</v>
      </c>
      <c r="M116" s="84">
        <v>1470</v>
      </c>
      <c r="N116" s="85">
        <f t="shared" si="8"/>
        <v>3.6999999999970896</v>
      </c>
      <c r="O116" s="159">
        <f t="shared" si="9"/>
        <v>0</v>
      </c>
    </row>
    <row r="117" spans="1:15" ht="15" customHeight="1" x14ac:dyDescent="0.25">
      <c r="A117" s="37">
        <v>2800</v>
      </c>
      <c r="B117" s="164" t="s">
        <v>411</v>
      </c>
      <c r="C117" s="62">
        <v>1872</v>
      </c>
      <c r="D117" s="63">
        <v>13.260607946936986</v>
      </c>
      <c r="E117" s="64">
        <v>0.4</v>
      </c>
      <c r="F117" s="64">
        <f t="shared" si="5"/>
        <v>0.6</v>
      </c>
      <c r="G117" s="65">
        <v>0.17653508771929824</v>
      </c>
      <c r="H117" s="52">
        <v>60000</v>
      </c>
      <c r="I117" s="132">
        <v>60000</v>
      </c>
      <c r="J117" s="141">
        <f t="shared" si="6"/>
        <v>60000</v>
      </c>
      <c r="K117" s="142">
        <v>56321</v>
      </c>
      <c r="L117" s="78">
        <f t="shared" si="7"/>
        <v>3679</v>
      </c>
      <c r="M117" s="79">
        <v>76400</v>
      </c>
      <c r="N117" s="80">
        <f t="shared" si="8"/>
        <v>3679</v>
      </c>
      <c r="O117" s="158">
        <f t="shared" si="9"/>
        <v>0</v>
      </c>
    </row>
    <row r="118" spans="1:15" ht="15" customHeight="1" x14ac:dyDescent="0.25">
      <c r="A118" s="37">
        <v>2814</v>
      </c>
      <c r="B118" s="165" t="s">
        <v>412</v>
      </c>
      <c r="C118" s="67">
        <v>997</v>
      </c>
      <c r="D118" s="68">
        <v>7.7158226873702276</v>
      </c>
      <c r="E118" s="69">
        <v>0.7</v>
      </c>
      <c r="F118" s="69">
        <f t="shared" si="5"/>
        <v>0.30000000000000004</v>
      </c>
      <c r="G118" s="70">
        <v>0.32121212121212123</v>
      </c>
      <c r="H118" s="53">
        <v>39560</v>
      </c>
      <c r="I118" s="137">
        <f>40*C118</f>
        <v>39880</v>
      </c>
      <c r="J118" s="143">
        <f t="shared" si="6"/>
        <v>39880</v>
      </c>
      <c r="K118" s="144">
        <v>38946.400000000001</v>
      </c>
      <c r="L118" s="128">
        <f t="shared" si="7"/>
        <v>933.59999999999854</v>
      </c>
      <c r="M118" s="84">
        <v>32900</v>
      </c>
      <c r="N118" s="85">
        <f t="shared" si="8"/>
        <v>933.59999999999854</v>
      </c>
      <c r="O118" s="159">
        <f t="shared" si="9"/>
        <v>0</v>
      </c>
    </row>
    <row r="119" spans="1:15" ht="15" customHeight="1" x14ac:dyDescent="0.25">
      <c r="A119" s="37">
        <v>5960</v>
      </c>
      <c r="B119" s="164" t="s">
        <v>413</v>
      </c>
      <c r="C119" s="62">
        <v>479</v>
      </c>
      <c r="D119" s="63">
        <v>3.2295909976581672</v>
      </c>
      <c r="E119" s="64">
        <v>0.8</v>
      </c>
      <c r="F119" s="64">
        <f t="shared" si="5"/>
        <v>0.19999999999999996</v>
      </c>
      <c r="G119" s="65">
        <v>0.50277264325323479</v>
      </c>
      <c r="H119" s="52">
        <v>30000</v>
      </c>
      <c r="I119" s="132">
        <v>30000</v>
      </c>
      <c r="J119" s="141">
        <f t="shared" si="6"/>
        <v>30000</v>
      </c>
      <c r="K119" s="142">
        <v>11220.999999999998</v>
      </c>
      <c r="L119" s="78">
        <f t="shared" si="7"/>
        <v>18779</v>
      </c>
      <c r="M119" s="79">
        <v>8000</v>
      </c>
      <c r="N119" s="80">
        <f t="shared" si="8"/>
        <v>8000</v>
      </c>
      <c r="O119" s="158">
        <f t="shared" si="9"/>
        <v>10779</v>
      </c>
    </row>
    <row r="120" spans="1:15" ht="15" customHeight="1" x14ac:dyDescent="0.25">
      <c r="A120" s="37">
        <v>2828</v>
      </c>
      <c r="B120" s="165" t="s">
        <v>414</v>
      </c>
      <c r="C120" s="67">
        <v>1313</v>
      </c>
      <c r="D120" s="68">
        <v>12.053612378444104</v>
      </c>
      <c r="E120" s="69">
        <v>0.5</v>
      </c>
      <c r="F120" s="69">
        <f t="shared" si="5"/>
        <v>0.5</v>
      </c>
      <c r="G120" s="70">
        <v>0.16932907348242812</v>
      </c>
      <c r="H120" s="53">
        <v>51760</v>
      </c>
      <c r="I120" s="137">
        <f>40*C120</f>
        <v>52520</v>
      </c>
      <c r="J120" s="143">
        <f t="shared" si="6"/>
        <v>52520</v>
      </c>
      <c r="K120" s="144">
        <v>51760</v>
      </c>
      <c r="L120" s="128">
        <f t="shared" si="7"/>
        <v>760</v>
      </c>
      <c r="M120" s="84">
        <v>0</v>
      </c>
      <c r="N120" s="85">
        <f t="shared" si="8"/>
        <v>0</v>
      </c>
      <c r="O120" s="159">
        <f t="shared" si="9"/>
        <v>760</v>
      </c>
    </row>
    <row r="121" spans="1:15" ht="15" customHeight="1" x14ac:dyDescent="0.25">
      <c r="A121" s="37">
        <v>1848</v>
      </c>
      <c r="B121" s="164" t="s">
        <v>415</v>
      </c>
      <c r="C121" s="62">
        <v>557</v>
      </c>
      <c r="D121" s="63">
        <v>4.3593615442499649</v>
      </c>
      <c r="E121" s="64">
        <v>0.85</v>
      </c>
      <c r="F121" s="64">
        <f t="shared" si="5"/>
        <v>0.15000000000000002</v>
      </c>
      <c r="G121" s="65">
        <v>0.95155038759689925</v>
      </c>
      <c r="H121" s="52">
        <v>30000</v>
      </c>
      <c r="I121" s="132">
        <v>30000</v>
      </c>
      <c r="J121" s="141">
        <f t="shared" si="6"/>
        <v>30000</v>
      </c>
      <c r="K121" s="142">
        <v>21237.100000000002</v>
      </c>
      <c r="L121" s="78">
        <f t="shared" si="7"/>
        <v>8762.8999999999978</v>
      </c>
      <c r="M121" s="79">
        <v>14450</v>
      </c>
      <c r="N121" s="80">
        <f t="shared" si="8"/>
        <v>8762.8999999999978</v>
      </c>
      <c r="O121" s="158">
        <f t="shared" si="9"/>
        <v>0</v>
      </c>
    </row>
    <row r="122" spans="1:15" s="119" customFormat="1" ht="15" customHeight="1" x14ac:dyDescent="0.25">
      <c r="A122" s="111">
        <v>2856</v>
      </c>
      <c r="B122" s="167" t="s">
        <v>416</v>
      </c>
      <c r="C122" s="112">
        <v>759</v>
      </c>
      <c r="D122" s="113">
        <v>6.9394285714285715</v>
      </c>
      <c r="E122" s="114">
        <v>0.8</v>
      </c>
      <c r="F122" s="114">
        <f t="shared" si="5"/>
        <v>0.19999999999999996</v>
      </c>
      <c r="G122" s="115">
        <v>0.51546391752577314</v>
      </c>
      <c r="H122" s="116">
        <v>31360</v>
      </c>
      <c r="I122" s="135">
        <f>40*C122</f>
        <v>30360</v>
      </c>
      <c r="J122" s="143">
        <f t="shared" si="6"/>
        <v>31360</v>
      </c>
      <c r="K122" s="146">
        <v>31359.999999999996</v>
      </c>
      <c r="L122" s="129">
        <f t="shared" si="7"/>
        <v>0</v>
      </c>
      <c r="M122" s="117">
        <v>12800</v>
      </c>
      <c r="N122" s="118">
        <f t="shared" si="8"/>
        <v>0</v>
      </c>
      <c r="O122" s="161">
        <f t="shared" si="9"/>
        <v>0</v>
      </c>
    </row>
    <row r="123" spans="1:15" ht="15" customHeight="1" x14ac:dyDescent="0.25">
      <c r="A123" s="37">
        <v>2863</v>
      </c>
      <c r="B123" s="164" t="s">
        <v>902</v>
      </c>
      <c r="C123" s="62">
        <v>242</v>
      </c>
      <c r="D123" s="63">
        <v>3.4348164618171935</v>
      </c>
      <c r="E123" s="64">
        <v>0.8</v>
      </c>
      <c r="F123" s="64">
        <f t="shared" si="5"/>
        <v>0.19999999999999996</v>
      </c>
      <c r="G123" s="65">
        <v>0.51769911504424782</v>
      </c>
      <c r="H123" s="52">
        <v>30000</v>
      </c>
      <c r="I123" s="132">
        <v>30000</v>
      </c>
      <c r="J123" s="141">
        <f t="shared" si="6"/>
        <v>30000</v>
      </c>
      <c r="K123" s="142">
        <v>17455.999999999996</v>
      </c>
      <c r="L123" s="78">
        <f t="shared" si="7"/>
        <v>12544.000000000004</v>
      </c>
      <c r="M123" s="79">
        <v>160</v>
      </c>
      <c r="N123" s="80">
        <f t="shared" si="8"/>
        <v>160</v>
      </c>
      <c r="O123" s="158">
        <f t="shared" si="9"/>
        <v>12384.000000000004</v>
      </c>
    </row>
    <row r="124" spans="1:15" ht="15" customHeight="1" x14ac:dyDescent="0.25">
      <c r="A124" s="37">
        <v>2884</v>
      </c>
      <c r="B124" s="165" t="s">
        <v>417</v>
      </c>
      <c r="C124" s="67">
        <v>1368</v>
      </c>
      <c r="D124" s="68">
        <v>14.266510394704618</v>
      </c>
      <c r="E124" s="69">
        <v>0.7</v>
      </c>
      <c r="F124" s="69">
        <f t="shared" si="5"/>
        <v>0.30000000000000004</v>
      </c>
      <c r="G124" s="70">
        <v>0.28194444444444444</v>
      </c>
      <c r="H124" s="56">
        <v>57400</v>
      </c>
      <c r="I124" s="133">
        <f>40*C124</f>
        <v>54720</v>
      </c>
      <c r="J124" s="143">
        <f t="shared" si="6"/>
        <v>57400</v>
      </c>
      <c r="K124" s="144">
        <v>0</v>
      </c>
      <c r="L124" s="128">
        <f t="shared" si="7"/>
        <v>57400</v>
      </c>
      <c r="M124" s="84">
        <v>154000</v>
      </c>
      <c r="N124" s="85">
        <f t="shared" si="8"/>
        <v>57400</v>
      </c>
      <c r="O124" s="159">
        <f t="shared" si="9"/>
        <v>0</v>
      </c>
    </row>
    <row r="125" spans="1:15" s="119" customFormat="1" ht="15" customHeight="1" x14ac:dyDescent="0.25">
      <c r="A125" s="111">
        <v>2891</v>
      </c>
      <c r="B125" s="166" t="s">
        <v>418</v>
      </c>
      <c r="C125" s="120">
        <v>308</v>
      </c>
      <c r="D125" s="121">
        <v>1.6988511067099348</v>
      </c>
      <c r="E125" s="122">
        <v>0.7</v>
      </c>
      <c r="F125" s="122">
        <f t="shared" si="5"/>
        <v>0.30000000000000004</v>
      </c>
      <c r="G125" s="123">
        <v>0.41795665634674922</v>
      </c>
      <c r="H125" s="124">
        <v>30000</v>
      </c>
      <c r="I125" s="134">
        <v>30000</v>
      </c>
      <c r="J125" s="141">
        <f t="shared" si="6"/>
        <v>30000</v>
      </c>
      <c r="K125" s="145">
        <v>29999.9</v>
      </c>
      <c r="L125" s="127">
        <f t="shared" si="7"/>
        <v>9.9999999998544808E-2</v>
      </c>
      <c r="M125" s="125">
        <v>700</v>
      </c>
      <c r="N125" s="126">
        <f t="shared" si="8"/>
        <v>9.9999999998544808E-2</v>
      </c>
      <c r="O125" s="160">
        <f t="shared" si="9"/>
        <v>0</v>
      </c>
    </row>
    <row r="126" spans="1:15" s="119" customFormat="1" ht="15" customHeight="1" x14ac:dyDescent="0.25">
      <c r="A126" s="111">
        <v>3647</v>
      </c>
      <c r="B126" s="167" t="s">
        <v>419</v>
      </c>
      <c r="C126" s="112">
        <v>708</v>
      </c>
      <c r="D126" s="113">
        <v>0.94201546594046615</v>
      </c>
      <c r="E126" s="114">
        <v>0.7</v>
      </c>
      <c r="F126" s="114">
        <f t="shared" si="5"/>
        <v>0.30000000000000004</v>
      </c>
      <c r="G126" s="115">
        <v>0.36819484240687678</v>
      </c>
      <c r="H126" s="116">
        <v>30000</v>
      </c>
      <c r="I126" s="135">
        <v>30000</v>
      </c>
      <c r="J126" s="143">
        <f t="shared" si="6"/>
        <v>30000</v>
      </c>
      <c r="K126" s="146">
        <v>30000.000000000004</v>
      </c>
      <c r="L126" s="129">
        <f t="shared" si="7"/>
        <v>0</v>
      </c>
      <c r="M126" s="117">
        <v>1330</v>
      </c>
      <c r="N126" s="118">
        <f t="shared" si="8"/>
        <v>0</v>
      </c>
      <c r="O126" s="161">
        <f t="shared" si="9"/>
        <v>0</v>
      </c>
    </row>
    <row r="127" spans="1:15" ht="15" customHeight="1" x14ac:dyDescent="0.25">
      <c r="A127" s="37">
        <v>2912</v>
      </c>
      <c r="B127" s="164" t="s">
        <v>420</v>
      </c>
      <c r="C127" s="62">
        <v>965</v>
      </c>
      <c r="D127" s="63">
        <v>6.6171583178496736</v>
      </c>
      <c r="E127" s="64">
        <v>0.7</v>
      </c>
      <c r="F127" s="64">
        <f t="shared" si="5"/>
        <v>0.30000000000000004</v>
      </c>
      <c r="G127" s="65">
        <v>0.34479166666666666</v>
      </c>
      <c r="H127" s="55">
        <v>38840</v>
      </c>
      <c r="I127" s="132">
        <f>40*C127</f>
        <v>38600</v>
      </c>
      <c r="J127" s="141">
        <f t="shared" si="6"/>
        <v>38840</v>
      </c>
      <c r="K127" s="142">
        <v>36200</v>
      </c>
      <c r="L127" s="78">
        <f t="shared" si="7"/>
        <v>2640</v>
      </c>
      <c r="M127" s="79">
        <v>77700</v>
      </c>
      <c r="N127" s="80">
        <f t="shared" si="8"/>
        <v>2640</v>
      </c>
      <c r="O127" s="158">
        <f t="shared" si="9"/>
        <v>0</v>
      </c>
    </row>
    <row r="128" spans="1:15" ht="15" customHeight="1" x14ac:dyDescent="0.25">
      <c r="A128" s="37">
        <v>2940</v>
      </c>
      <c r="B128" s="165" t="s">
        <v>421</v>
      </c>
      <c r="C128" s="67">
        <v>222</v>
      </c>
      <c r="D128" s="68">
        <v>0.91407300636787348</v>
      </c>
      <c r="E128" s="69">
        <v>0.85</v>
      </c>
      <c r="F128" s="69">
        <f t="shared" si="5"/>
        <v>0.15000000000000002</v>
      </c>
      <c r="G128" s="70">
        <v>0.44664031620553357</v>
      </c>
      <c r="H128" s="53">
        <v>30000</v>
      </c>
      <c r="I128" s="133">
        <v>30000</v>
      </c>
      <c r="J128" s="143">
        <f t="shared" si="6"/>
        <v>30000</v>
      </c>
      <c r="K128" s="144">
        <v>4881.7999999999993</v>
      </c>
      <c r="L128" s="128">
        <f t="shared" si="7"/>
        <v>25118.2</v>
      </c>
      <c r="M128" s="84">
        <v>17850</v>
      </c>
      <c r="N128" s="85">
        <f t="shared" si="8"/>
        <v>17850</v>
      </c>
      <c r="O128" s="159">
        <f t="shared" si="9"/>
        <v>7268.2000000000007</v>
      </c>
    </row>
    <row r="129" spans="1:15" ht="15" customHeight="1" x14ac:dyDescent="0.25">
      <c r="A129" s="37">
        <v>2961</v>
      </c>
      <c r="B129" s="164" t="s">
        <v>422</v>
      </c>
      <c r="C129" s="62">
        <v>416</v>
      </c>
      <c r="D129" s="63">
        <v>4.7889631878236303</v>
      </c>
      <c r="E129" s="64">
        <v>0.7</v>
      </c>
      <c r="F129" s="64">
        <f t="shared" si="5"/>
        <v>0.30000000000000004</v>
      </c>
      <c r="G129" s="65">
        <v>0.35459183673469385</v>
      </c>
      <c r="H129" s="52">
        <v>30000</v>
      </c>
      <c r="I129" s="132">
        <v>30000</v>
      </c>
      <c r="J129" s="141">
        <f t="shared" si="6"/>
        <v>30000</v>
      </c>
      <c r="K129" s="142">
        <v>21866.400000000001</v>
      </c>
      <c r="L129" s="78">
        <f t="shared" si="7"/>
        <v>8133.5999999999985</v>
      </c>
      <c r="M129" s="79">
        <v>44100</v>
      </c>
      <c r="N129" s="80">
        <f t="shared" si="8"/>
        <v>8133.5999999999985</v>
      </c>
      <c r="O129" s="158">
        <f t="shared" si="9"/>
        <v>0</v>
      </c>
    </row>
    <row r="130" spans="1:15" ht="15" customHeight="1" x14ac:dyDescent="0.25">
      <c r="A130" s="37">
        <v>3087</v>
      </c>
      <c r="B130" s="165" t="s">
        <v>423</v>
      </c>
      <c r="C130" s="67">
        <v>103</v>
      </c>
      <c r="D130" s="68">
        <v>7.04509545078351</v>
      </c>
      <c r="E130" s="69">
        <v>0.7</v>
      </c>
      <c r="F130" s="69">
        <f t="shared" si="5"/>
        <v>0.30000000000000004</v>
      </c>
      <c r="G130" s="70">
        <v>0.4</v>
      </c>
      <c r="H130" s="53">
        <v>30000</v>
      </c>
      <c r="I130" s="133">
        <v>30000</v>
      </c>
      <c r="J130" s="143">
        <f t="shared" si="6"/>
        <v>30000</v>
      </c>
      <c r="K130" s="144">
        <v>1005.0000000000001</v>
      </c>
      <c r="L130" s="128">
        <f t="shared" si="7"/>
        <v>28995</v>
      </c>
      <c r="M130" s="84">
        <v>7000</v>
      </c>
      <c r="N130" s="85">
        <f t="shared" si="8"/>
        <v>7000</v>
      </c>
      <c r="O130" s="159">
        <f t="shared" si="9"/>
        <v>21995</v>
      </c>
    </row>
    <row r="131" spans="1:15" ht="15" customHeight="1" x14ac:dyDescent="0.25">
      <c r="A131" s="37">
        <v>3094</v>
      </c>
      <c r="B131" s="164" t="s">
        <v>424</v>
      </c>
      <c r="C131" s="62">
        <v>88</v>
      </c>
      <c r="D131" s="63">
        <v>5.7520849428685601</v>
      </c>
      <c r="E131" s="64">
        <v>0.6</v>
      </c>
      <c r="F131" s="64">
        <f t="shared" si="5"/>
        <v>0.4</v>
      </c>
      <c r="G131" s="65">
        <v>0.21276595744680851</v>
      </c>
      <c r="H131" s="52">
        <v>30000</v>
      </c>
      <c r="I131" s="132">
        <v>30000</v>
      </c>
      <c r="J131" s="141">
        <f t="shared" si="6"/>
        <v>30000</v>
      </c>
      <c r="K131" s="142">
        <v>16238</v>
      </c>
      <c r="L131" s="78">
        <f t="shared" si="7"/>
        <v>13762</v>
      </c>
      <c r="M131" s="79">
        <v>4800</v>
      </c>
      <c r="N131" s="80">
        <f t="shared" si="8"/>
        <v>4800</v>
      </c>
      <c r="O131" s="158">
        <f t="shared" si="9"/>
        <v>8962</v>
      </c>
    </row>
    <row r="132" spans="1:15" ht="15" customHeight="1" x14ac:dyDescent="0.25">
      <c r="A132" s="37"/>
      <c r="B132" s="165" t="s">
        <v>577</v>
      </c>
      <c r="C132" s="67">
        <v>1538</v>
      </c>
      <c r="D132" s="68">
        <v>16.02</v>
      </c>
      <c r="E132" s="69">
        <v>0.5</v>
      </c>
      <c r="F132" s="69">
        <f t="shared" si="5"/>
        <v>0.5</v>
      </c>
      <c r="G132" s="70">
        <v>0.17</v>
      </c>
      <c r="H132" s="56">
        <v>60000</v>
      </c>
      <c r="I132" s="133">
        <v>0</v>
      </c>
      <c r="J132" s="143">
        <f t="shared" ref="J132:J195" si="10">MAX(H132,I132)</f>
        <v>60000</v>
      </c>
      <c r="K132" s="144">
        <v>0</v>
      </c>
      <c r="L132" s="128">
        <f t="shared" ref="L132:L195" si="11">J132-K132</f>
        <v>60000</v>
      </c>
      <c r="M132" s="84">
        <v>79800</v>
      </c>
      <c r="N132" s="85">
        <f t="shared" ref="N132:N195" si="12">MIN(L132,M132)</f>
        <v>60000</v>
      </c>
      <c r="O132" s="159">
        <f t="shared" ref="O132:O195" si="13">L132-N132</f>
        <v>0</v>
      </c>
    </row>
    <row r="133" spans="1:15" ht="15" customHeight="1" x14ac:dyDescent="0.25">
      <c r="A133" s="37">
        <v>3171</v>
      </c>
      <c r="B133" s="164" t="s">
        <v>425</v>
      </c>
      <c r="C133" s="62">
        <v>1086</v>
      </c>
      <c r="D133" s="63">
        <v>14.670520970057536</v>
      </c>
      <c r="E133" s="64">
        <v>0.6</v>
      </c>
      <c r="F133" s="64">
        <f t="shared" si="5"/>
        <v>0.4</v>
      </c>
      <c r="G133" s="65">
        <v>0.23696682464454977</v>
      </c>
      <c r="H133" s="52">
        <v>42720</v>
      </c>
      <c r="I133" s="136">
        <f>40*C133</f>
        <v>43440</v>
      </c>
      <c r="J133" s="141">
        <f t="shared" si="10"/>
        <v>43440</v>
      </c>
      <c r="K133" s="142">
        <v>42338.2</v>
      </c>
      <c r="L133" s="78">
        <f t="shared" si="11"/>
        <v>1101.8000000000029</v>
      </c>
      <c r="M133" s="79">
        <v>5400</v>
      </c>
      <c r="N133" s="80">
        <f t="shared" si="12"/>
        <v>1101.8000000000029</v>
      </c>
      <c r="O133" s="158">
        <f t="shared" si="13"/>
        <v>0</v>
      </c>
    </row>
    <row r="134" spans="1:15" ht="15" customHeight="1" x14ac:dyDescent="0.25">
      <c r="A134" s="37">
        <v>3206</v>
      </c>
      <c r="B134" s="165" t="s">
        <v>426</v>
      </c>
      <c r="C134" s="67">
        <v>552</v>
      </c>
      <c r="D134" s="68">
        <v>4.8973943798250898</v>
      </c>
      <c r="E134" s="69">
        <v>0.7</v>
      </c>
      <c r="F134" s="69">
        <f t="shared" ref="F134:F197" si="14">1-E134</f>
        <v>0.30000000000000004</v>
      </c>
      <c r="G134" s="70">
        <v>0.46588693957115007</v>
      </c>
      <c r="H134" s="53">
        <v>30000</v>
      </c>
      <c r="I134" s="133">
        <v>30000</v>
      </c>
      <c r="J134" s="143">
        <f t="shared" si="10"/>
        <v>30000</v>
      </c>
      <c r="K134" s="144">
        <v>29740.000000000004</v>
      </c>
      <c r="L134" s="128">
        <f t="shared" si="11"/>
        <v>259.99999999999636</v>
      </c>
      <c r="M134" s="84">
        <v>1890</v>
      </c>
      <c r="N134" s="85">
        <f t="shared" si="12"/>
        <v>259.99999999999636</v>
      </c>
      <c r="O134" s="159">
        <f t="shared" si="13"/>
        <v>0</v>
      </c>
    </row>
    <row r="135" spans="1:15" ht="15" customHeight="1" x14ac:dyDescent="0.25">
      <c r="A135" s="37">
        <v>3213</v>
      </c>
      <c r="B135" s="164" t="s">
        <v>427</v>
      </c>
      <c r="C135" s="62">
        <v>503</v>
      </c>
      <c r="D135" s="63">
        <v>4.5999506588990355</v>
      </c>
      <c r="E135" s="64">
        <v>0.7</v>
      </c>
      <c r="F135" s="64">
        <f t="shared" si="14"/>
        <v>0.30000000000000004</v>
      </c>
      <c r="G135" s="65">
        <v>0.38839285714285715</v>
      </c>
      <c r="H135" s="52">
        <v>30000</v>
      </c>
      <c r="I135" s="132">
        <v>30000</v>
      </c>
      <c r="J135" s="141">
        <f t="shared" si="10"/>
        <v>30000</v>
      </c>
      <c r="K135" s="142">
        <v>21316.5</v>
      </c>
      <c r="L135" s="78">
        <f t="shared" si="11"/>
        <v>8683.5</v>
      </c>
      <c r="M135" s="79">
        <v>210</v>
      </c>
      <c r="N135" s="80">
        <f t="shared" si="12"/>
        <v>210</v>
      </c>
      <c r="O135" s="158">
        <f t="shared" si="13"/>
        <v>8473.5</v>
      </c>
    </row>
    <row r="136" spans="1:15" ht="15" customHeight="1" x14ac:dyDescent="0.25">
      <c r="A136" s="37">
        <v>3220</v>
      </c>
      <c r="B136" s="165" t="s">
        <v>428</v>
      </c>
      <c r="C136" s="67">
        <v>1871</v>
      </c>
      <c r="D136" s="68">
        <v>10.906632186101962</v>
      </c>
      <c r="E136" s="69">
        <v>0.5</v>
      </c>
      <c r="F136" s="69">
        <f t="shared" si="14"/>
        <v>0.5</v>
      </c>
      <c r="G136" s="70">
        <v>0.14240672622175513</v>
      </c>
      <c r="H136" s="53">
        <v>60000</v>
      </c>
      <c r="I136" s="133">
        <v>60000</v>
      </c>
      <c r="J136" s="143">
        <f t="shared" si="10"/>
        <v>60000</v>
      </c>
      <c r="K136" s="144">
        <v>4699.5</v>
      </c>
      <c r="L136" s="128">
        <f t="shared" si="11"/>
        <v>55300.5</v>
      </c>
      <c r="M136" s="84">
        <v>0</v>
      </c>
      <c r="N136" s="85">
        <f t="shared" si="12"/>
        <v>0</v>
      </c>
      <c r="O136" s="159">
        <f t="shared" si="13"/>
        <v>55300.5</v>
      </c>
    </row>
    <row r="137" spans="1:15" s="119" customFormat="1" ht="15" customHeight="1" x14ac:dyDescent="0.25">
      <c r="A137" s="111">
        <v>3276</v>
      </c>
      <c r="B137" s="166" t="s">
        <v>429</v>
      </c>
      <c r="C137" s="120">
        <v>739</v>
      </c>
      <c r="D137" s="121">
        <v>6.7244170277577</v>
      </c>
      <c r="E137" s="122">
        <v>0.7</v>
      </c>
      <c r="F137" s="122">
        <f t="shared" si="14"/>
        <v>0.30000000000000004</v>
      </c>
      <c r="G137" s="123">
        <v>0.33084947839046197</v>
      </c>
      <c r="H137" s="124">
        <v>31000</v>
      </c>
      <c r="I137" s="134">
        <v>30000</v>
      </c>
      <c r="J137" s="141">
        <f t="shared" si="10"/>
        <v>31000</v>
      </c>
      <c r="K137" s="145">
        <v>31000.400000000001</v>
      </c>
      <c r="L137" s="127">
        <v>0</v>
      </c>
      <c r="M137" s="125">
        <v>0</v>
      </c>
      <c r="N137" s="126">
        <f t="shared" si="12"/>
        <v>0</v>
      </c>
      <c r="O137" s="160">
        <f t="shared" si="13"/>
        <v>0</v>
      </c>
    </row>
    <row r="138" spans="1:15" ht="15" customHeight="1" x14ac:dyDescent="0.25">
      <c r="A138" s="37">
        <v>3297</v>
      </c>
      <c r="B138" s="165" t="s">
        <v>430</v>
      </c>
      <c r="C138" s="67">
        <v>1248</v>
      </c>
      <c r="D138" s="68">
        <v>2.7966763330377908</v>
      </c>
      <c r="E138" s="69">
        <v>0.6</v>
      </c>
      <c r="F138" s="69">
        <f t="shared" si="14"/>
        <v>0.4</v>
      </c>
      <c r="G138" s="70">
        <v>0.25909090909090909</v>
      </c>
      <c r="H138" s="56">
        <v>51120</v>
      </c>
      <c r="I138" s="133">
        <f>40*C138</f>
        <v>49920</v>
      </c>
      <c r="J138" s="143">
        <f t="shared" si="10"/>
        <v>51120</v>
      </c>
      <c r="K138" s="144">
        <v>48199.200000000004</v>
      </c>
      <c r="L138" s="128">
        <f t="shared" si="11"/>
        <v>2920.7999999999956</v>
      </c>
      <c r="M138" s="84">
        <v>85800</v>
      </c>
      <c r="N138" s="85">
        <f t="shared" si="12"/>
        <v>2920.7999999999956</v>
      </c>
      <c r="O138" s="159">
        <f t="shared" si="13"/>
        <v>0</v>
      </c>
    </row>
    <row r="139" spans="1:15" s="119" customFormat="1" ht="15" customHeight="1" x14ac:dyDescent="0.25">
      <c r="A139" s="111">
        <v>3304</v>
      </c>
      <c r="B139" s="166" t="s">
        <v>431</v>
      </c>
      <c r="C139" s="120">
        <v>690</v>
      </c>
      <c r="D139" s="121">
        <v>6.6335949080940804</v>
      </c>
      <c r="E139" s="122">
        <v>0.5</v>
      </c>
      <c r="F139" s="122">
        <f t="shared" si="14"/>
        <v>0.5</v>
      </c>
      <c r="G139" s="123">
        <v>0.17009602194787379</v>
      </c>
      <c r="H139" s="124">
        <v>30000</v>
      </c>
      <c r="I139" s="134">
        <v>30000</v>
      </c>
      <c r="J139" s="141">
        <f t="shared" si="10"/>
        <v>30000</v>
      </c>
      <c r="K139" s="145">
        <v>30000</v>
      </c>
      <c r="L139" s="127">
        <f t="shared" si="11"/>
        <v>0</v>
      </c>
      <c r="M139" s="125">
        <v>500</v>
      </c>
      <c r="N139" s="126">
        <f t="shared" si="12"/>
        <v>0</v>
      </c>
      <c r="O139" s="160">
        <f t="shared" si="13"/>
        <v>0</v>
      </c>
    </row>
    <row r="140" spans="1:15" s="119" customFormat="1" ht="15" customHeight="1" x14ac:dyDescent="0.25">
      <c r="A140" s="111">
        <v>3318</v>
      </c>
      <c r="B140" s="167" t="s">
        <v>432</v>
      </c>
      <c r="C140" s="112">
        <v>499</v>
      </c>
      <c r="D140" s="113">
        <v>3.9260425325654116</v>
      </c>
      <c r="E140" s="114">
        <v>0.8</v>
      </c>
      <c r="F140" s="114">
        <f t="shared" si="14"/>
        <v>0.19999999999999996</v>
      </c>
      <c r="G140" s="115">
        <v>0.54926624737945495</v>
      </c>
      <c r="H140" s="116">
        <v>30000</v>
      </c>
      <c r="I140" s="135">
        <v>30000</v>
      </c>
      <c r="J140" s="143">
        <f t="shared" si="10"/>
        <v>30000</v>
      </c>
      <c r="K140" s="146">
        <v>29999.799999999996</v>
      </c>
      <c r="L140" s="129">
        <f t="shared" si="11"/>
        <v>0.20000000000436557</v>
      </c>
      <c r="M140" s="117">
        <v>2480</v>
      </c>
      <c r="N140" s="118">
        <f t="shared" si="12"/>
        <v>0.20000000000436557</v>
      </c>
      <c r="O140" s="161">
        <f t="shared" si="13"/>
        <v>0</v>
      </c>
    </row>
    <row r="141" spans="1:15" s="119" customFormat="1" ht="15" customHeight="1" x14ac:dyDescent="0.25">
      <c r="A141" s="111">
        <v>3325</v>
      </c>
      <c r="B141" s="166" t="s">
        <v>433</v>
      </c>
      <c r="C141" s="120">
        <v>805</v>
      </c>
      <c r="D141" s="121">
        <v>4.5288835599738286</v>
      </c>
      <c r="E141" s="122">
        <v>0.6</v>
      </c>
      <c r="F141" s="122">
        <f t="shared" si="14"/>
        <v>0.4</v>
      </c>
      <c r="G141" s="123">
        <v>0.3269476372924649</v>
      </c>
      <c r="H141" s="124">
        <v>33360</v>
      </c>
      <c r="I141" s="134">
        <f>40*C141</f>
        <v>32200</v>
      </c>
      <c r="J141" s="141">
        <f t="shared" si="10"/>
        <v>33360</v>
      </c>
      <c r="K141" s="145">
        <v>33360</v>
      </c>
      <c r="L141" s="127">
        <f t="shared" si="11"/>
        <v>0</v>
      </c>
      <c r="M141" s="125">
        <v>960</v>
      </c>
      <c r="N141" s="126">
        <f t="shared" si="12"/>
        <v>0</v>
      </c>
      <c r="O141" s="160">
        <f t="shared" si="13"/>
        <v>0</v>
      </c>
    </row>
    <row r="142" spans="1:15" ht="15" customHeight="1" x14ac:dyDescent="0.25">
      <c r="A142" s="37">
        <v>3360</v>
      </c>
      <c r="B142" s="165" t="s">
        <v>434</v>
      </c>
      <c r="C142" s="67">
        <v>1440</v>
      </c>
      <c r="D142" s="68">
        <v>6.9277398048848076</v>
      </c>
      <c r="E142" s="69">
        <v>0.8</v>
      </c>
      <c r="F142" s="69">
        <f t="shared" si="14"/>
        <v>0.19999999999999996</v>
      </c>
      <c r="G142" s="70">
        <v>0.50847457627118642</v>
      </c>
      <c r="H142" s="56">
        <v>59080</v>
      </c>
      <c r="I142" s="133">
        <f>40*C142</f>
        <v>57600</v>
      </c>
      <c r="J142" s="143">
        <f t="shared" si="10"/>
        <v>59080</v>
      </c>
      <c r="K142" s="144">
        <v>49212</v>
      </c>
      <c r="L142" s="128">
        <f t="shared" si="11"/>
        <v>9868</v>
      </c>
      <c r="M142" s="84">
        <v>17600</v>
      </c>
      <c r="N142" s="85">
        <f t="shared" si="12"/>
        <v>9868</v>
      </c>
      <c r="O142" s="159">
        <f t="shared" si="13"/>
        <v>0</v>
      </c>
    </row>
    <row r="143" spans="1:15" ht="15" customHeight="1" x14ac:dyDescent="0.25">
      <c r="A143" s="37">
        <v>3367</v>
      </c>
      <c r="B143" s="164" t="s">
        <v>435</v>
      </c>
      <c r="C143" s="62">
        <v>1079</v>
      </c>
      <c r="D143" s="63">
        <v>11.031806407342277</v>
      </c>
      <c r="E143" s="64">
        <v>0.6</v>
      </c>
      <c r="F143" s="64">
        <f t="shared" si="14"/>
        <v>0.4</v>
      </c>
      <c r="G143" s="65">
        <v>0.24685816876122083</v>
      </c>
      <c r="H143" s="55">
        <v>44680</v>
      </c>
      <c r="I143" s="132">
        <f>40*C143</f>
        <v>43160</v>
      </c>
      <c r="J143" s="141">
        <f t="shared" si="10"/>
        <v>44680</v>
      </c>
      <c r="K143" s="142">
        <v>41536</v>
      </c>
      <c r="L143" s="78">
        <f t="shared" si="11"/>
        <v>3144</v>
      </c>
      <c r="M143" s="79">
        <v>0</v>
      </c>
      <c r="N143" s="80">
        <f t="shared" si="12"/>
        <v>0</v>
      </c>
      <c r="O143" s="158">
        <f t="shared" si="13"/>
        <v>3144</v>
      </c>
    </row>
    <row r="144" spans="1:15" s="119" customFormat="1" ht="15" customHeight="1" x14ac:dyDescent="0.25">
      <c r="A144" s="111">
        <v>3409</v>
      </c>
      <c r="B144" s="167" t="s">
        <v>436</v>
      </c>
      <c r="C144" s="112">
        <v>2123</v>
      </c>
      <c r="D144" s="113">
        <v>6.058011830034709</v>
      </c>
      <c r="E144" s="114">
        <v>0.6</v>
      </c>
      <c r="F144" s="114">
        <f t="shared" si="14"/>
        <v>0.4</v>
      </c>
      <c r="G144" s="115">
        <v>0.28710178710178708</v>
      </c>
      <c r="H144" s="116">
        <v>60000</v>
      </c>
      <c r="I144" s="135">
        <v>60000</v>
      </c>
      <c r="J144" s="143">
        <f t="shared" si="10"/>
        <v>60000</v>
      </c>
      <c r="K144" s="146">
        <v>60000</v>
      </c>
      <c r="L144" s="129">
        <f t="shared" si="11"/>
        <v>0</v>
      </c>
      <c r="M144" s="117">
        <v>6600</v>
      </c>
      <c r="N144" s="118">
        <f t="shared" si="12"/>
        <v>0</v>
      </c>
      <c r="O144" s="161">
        <f t="shared" si="13"/>
        <v>0</v>
      </c>
    </row>
    <row r="145" spans="1:15" s="119" customFormat="1" ht="15" customHeight="1" x14ac:dyDescent="0.25">
      <c r="A145" s="111">
        <v>3427</v>
      </c>
      <c r="B145" s="166" t="s">
        <v>437</v>
      </c>
      <c r="C145" s="120">
        <v>308</v>
      </c>
      <c r="D145" s="121">
        <v>1.5314240627683864</v>
      </c>
      <c r="E145" s="122">
        <v>0.8</v>
      </c>
      <c r="F145" s="122">
        <f t="shared" si="14"/>
        <v>0.19999999999999996</v>
      </c>
      <c r="G145" s="123">
        <v>0.61073825503355705</v>
      </c>
      <c r="H145" s="124">
        <v>30000</v>
      </c>
      <c r="I145" s="134">
        <v>30000</v>
      </c>
      <c r="J145" s="141">
        <f t="shared" si="10"/>
        <v>30000</v>
      </c>
      <c r="K145" s="145">
        <v>30000</v>
      </c>
      <c r="L145" s="127">
        <f t="shared" si="11"/>
        <v>0</v>
      </c>
      <c r="M145" s="125">
        <v>13600</v>
      </c>
      <c r="N145" s="126">
        <f t="shared" si="12"/>
        <v>0</v>
      </c>
      <c r="O145" s="160">
        <f t="shared" si="13"/>
        <v>0</v>
      </c>
    </row>
    <row r="146" spans="1:15" ht="15" customHeight="1" x14ac:dyDescent="0.25">
      <c r="A146" s="37">
        <v>3428</v>
      </c>
      <c r="B146" s="165" t="s">
        <v>438</v>
      </c>
      <c r="C146" s="67">
        <v>771</v>
      </c>
      <c r="D146" s="68">
        <v>4.053840844790904</v>
      </c>
      <c r="E146" s="69">
        <v>0.7</v>
      </c>
      <c r="F146" s="69">
        <f t="shared" si="14"/>
        <v>0.30000000000000004</v>
      </c>
      <c r="G146" s="70">
        <v>0.51968503937007871</v>
      </c>
      <c r="H146" s="56">
        <v>32000</v>
      </c>
      <c r="I146" s="133">
        <f>40*C146</f>
        <v>30840</v>
      </c>
      <c r="J146" s="143">
        <f t="shared" si="10"/>
        <v>32000</v>
      </c>
      <c r="K146" s="144">
        <v>0</v>
      </c>
      <c r="L146" s="128">
        <f t="shared" si="11"/>
        <v>32000</v>
      </c>
      <c r="M146" s="84">
        <v>16800</v>
      </c>
      <c r="N146" s="85">
        <f t="shared" si="12"/>
        <v>16800</v>
      </c>
      <c r="O146" s="159">
        <f t="shared" si="13"/>
        <v>15200</v>
      </c>
    </row>
    <row r="147" spans="1:15" ht="15" customHeight="1" x14ac:dyDescent="0.25">
      <c r="A147" s="37">
        <v>3434</v>
      </c>
      <c r="B147" s="164" t="s">
        <v>439</v>
      </c>
      <c r="C147" s="62">
        <v>938</v>
      </c>
      <c r="D147" s="63">
        <v>2.553805430999625</v>
      </c>
      <c r="E147" s="64">
        <v>0.85</v>
      </c>
      <c r="F147" s="64">
        <f t="shared" si="14"/>
        <v>0.15000000000000002</v>
      </c>
      <c r="G147" s="65">
        <v>0.87936865839909806</v>
      </c>
      <c r="H147" s="52">
        <v>36600</v>
      </c>
      <c r="I147" s="136">
        <f>40*C147</f>
        <v>37520</v>
      </c>
      <c r="J147" s="141">
        <f t="shared" si="10"/>
        <v>37520</v>
      </c>
      <c r="K147" s="142">
        <v>28770.000000000004</v>
      </c>
      <c r="L147" s="78">
        <f t="shared" si="11"/>
        <v>8749.9999999999964</v>
      </c>
      <c r="M147" s="79">
        <v>3825</v>
      </c>
      <c r="N147" s="80">
        <f t="shared" si="12"/>
        <v>3825</v>
      </c>
      <c r="O147" s="158">
        <f t="shared" si="13"/>
        <v>4924.9999999999964</v>
      </c>
    </row>
    <row r="148" spans="1:15" ht="15" customHeight="1" x14ac:dyDescent="0.25">
      <c r="A148" s="37">
        <v>3444</v>
      </c>
      <c r="B148" s="165" t="s">
        <v>440</v>
      </c>
      <c r="C148" s="67">
        <v>3487</v>
      </c>
      <c r="D148" s="68">
        <v>14.105473529047039</v>
      </c>
      <c r="E148" s="69">
        <v>0.7</v>
      </c>
      <c r="F148" s="69">
        <f t="shared" si="14"/>
        <v>0.30000000000000004</v>
      </c>
      <c r="G148" s="70">
        <v>0.33283935981031415</v>
      </c>
      <c r="H148" s="53">
        <v>60000</v>
      </c>
      <c r="I148" s="133">
        <v>60000</v>
      </c>
      <c r="J148" s="143">
        <f t="shared" si="10"/>
        <v>60000</v>
      </c>
      <c r="K148" s="144">
        <v>59929.500000000007</v>
      </c>
      <c r="L148" s="128">
        <f t="shared" si="11"/>
        <v>70.499999999992724</v>
      </c>
      <c r="M148" s="84">
        <v>179200</v>
      </c>
      <c r="N148" s="85">
        <f t="shared" si="12"/>
        <v>70.499999999992724</v>
      </c>
      <c r="O148" s="159">
        <f t="shared" si="13"/>
        <v>0</v>
      </c>
    </row>
    <row r="149" spans="1:15" ht="15" customHeight="1" x14ac:dyDescent="0.25">
      <c r="A149" s="37">
        <v>3484</v>
      </c>
      <c r="B149" s="164" t="s">
        <v>441</v>
      </c>
      <c r="C149" s="62">
        <v>147</v>
      </c>
      <c r="D149" s="63">
        <v>0.79595848580944661</v>
      </c>
      <c r="E149" s="64">
        <v>0.8</v>
      </c>
      <c r="F149" s="64">
        <f t="shared" si="14"/>
        <v>0.19999999999999996</v>
      </c>
      <c r="G149" s="65">
        <v>0.50331125827814571</v>
      </c>
      <c r="H149" s="52">
        <v>30000</v>
      </c>
      <c r="I149" s="132">
        <v>30000</v>
      </c>
      <c r="J149" s="141">
        <f t="shared" si="10"/>
        <v>30000</v>
      </c>
      <c r="K149" s="142">
        <v>26461</v>
      </c>
      <c r="L149" s="78">
        <f t="shared" si="11"/>
        <v>3539</v>
      </c>
      <c r="M149" s="79">
        <v>0</v>
      </c>
      <c r="N149" s="80">
        <f t="shared" si="12"/>
        <v>0</v>
      </c>
      <c r="O149" s="158">
        <f t="shared" si="13"/>
        <v>3539</v>
      </c>
    </row>
    <row r="150" spans="1:15" s="119" customFormat="1" ht="15" customHeight="1" x14ac:dyDescent="0.25">
      <c r="A150" s="111">
        <v>3500</v>
      </c>
      <c r="B150" s="167" t="s">
        <v>442</v>
      </c>
      <c r="C150" s="112">
        <v>2613</v>
      </c>
      <c r="D150" s="113">
        <v>4.5906859393074511</v>
      </c>
      <c r="E150" s="114">
        <v>0.7</v>
      </c>
      <c r="F150" s="114">
        <f t="shared" si="14"/>
        <v>0.30000000000000004</v>
      </c>
      <c r="G150" s="115">
        <v>0.3566009104704097</v>
      </c>
      <c r="H150" s="116">
        <v>60000</v>
      </c>
      <c r="I150" s="135">
        <v>60000</v>
      </c>
      <c r="J150" s="143">
        <f t="shared" si="10"/>
        <v>60000</v>
      </c>
      <c r="K150" s="146">
        <v>60000.000000000007</v>
      </c>
      <c r="L150" s="129">
        <f t="shared" si="11"/>
        <v>0</v>
      </c>
      <c r="M150" s="117">
        <v>1610</v>
      </c>
      <c r="N150" s="118">
        <f t="shared" si="12"/>
        <v>0</v>
      </c>
      <c r="O150" s="161">
        <f t="shared" si="13"/>
        <v>0</v>
      </c>
    </row>
    <row r="151" spans="1:15" ht="15" customHeight="1" x14ac:dyDescent="0.25">
      <c r="A151" s="37">
        <v>3633</v>
      </c>
      <c r="B151" s="164" t="s">
        <v>443</v>
      </c>
      <c r="C151" s="62">
        <v>690</v>
      </c>
      <c r="D151" s="63">
        <v>5.1493305447524316</v>
      </c>
      <c r="E151" s="64">
        <v>0.6</v>
      </c>
      <c r="F151" s="64">
        <f t="shared" si="14"/>
        <v>0.4</v>
      </c>
      <c r="G151" s="65">
        <v>0.23724137931034484</v>
      </c>
      <c r="H151" s="52">
        <v>30000</v>
      </c>
      <c r="I151" s="132">
        <v>30000</v>
      </c>
      <c r="J151" s="141">
        <f t="shared" si="10"/>
        <v>30000</v>
      </c>
      <c r="K151" s="142">
        <v>28443</v>
      </c>
      <c r="L151" s="78">
        <f t="shared" si="11"/>
        <v>1557</v>
      </c>
      <c r="M151" s="79">
        <v>28800</v>
      </c>
      <c r="N151" s="80">
        <f t="shared" si="12"/>
        <v>1557</v>
      </c>
      <c r="O151" s="158">
        <f t="shared" si="13"/>
        <v>0</v>
      </c>
    </row>
    <row r="152" spans="1:15" ht="15" customHeight="1" x14ac:dyDescent="0.25">
      <c r="A152" s="37">
        <v>3640</v>
      </c>
      <c r="B152" s="165" t="s">
        <v>444</v>
      </c>
      <c r="C152" s="67">
        <v>590</v>
      </c>
      <c r="D152" s="68">
        <v>2.3676997928742241</v>
      </c>
      <c r="E152" s="69">
        <v>0.7</v>
      </c>
      <c r="F152" s="69">
        <f t="shared" si="14"/>
        <v>0.30000000000000004</v>
      </c>
      <c r="G152" s="70">
        <v>0.35008375209380233</v>
      </c>
      <c r="H152" s="53">
        <v>30000</v>
      </c>
      <c r="I152" s="133">
        <v>30000</v>
      </c>
      <c r="J152" s="143">
        <f t="shared" si="10"/>
        <v>30000</v>
      </c>
      <c r="K152" s="144">
        <v>19614.900000000001</v>
      </c>
      <c r="L152" s="128">
        <f t="shared" si="11"/>
        <v>10385.099999999999</v>
      </c>
      <c r="M152" s="84">
        <v>6300</v>
      </c>
      <c r="N152" s="85">
        <f t="shared" si="12"/>
        <v>6300</v>
      </c>
      <c r="O152" s="159">
        <f t="shared" si="13"/>
        <v>4085.0999999999985</v>
      </c>
    </row>
    <row r="153" spans="1:15" s="119" customFormat="1" ht="15" customHeight="1" x14ac:dyDescent="0.25">
      <c r="A153" s="111">
        <v>3661</v>
      </c>
      <c r="B153" s="166" t="s">
        <v>445</v>
      </c>
      <c r="C153" s="120">
        <v>820</v>
      </c>
      <c r="D153" s="121">
        <v>8.1169632548617194</v>
      </c>
      <c r="E153" s="122">
        <v>0.6</v>
      </c>
      <c r="F153" s="122">
        <f t="shared" si="14"/>
        <v>0.4</v>
      </c>
      <c r="G153" s="123">
        <v>0.22417840375586853</v>
      </c>
      <c r="H153" s="124">
        <v>32960</v>
      </c>
      <c r="I153" s="134">
        <f>40*C153</f>
        <v>32800</v>
      </c>
      <c r="J153" s="141">
        <f t="shared" si="10"/>
        <v>32960</v>
      </c>
      <c r="K153" s="145">
        <v>32960</v>
      </c>
      <c r="L153" s="127">
        <f t="shared" si="11"/>
        <v>0</v>
      </c>
      <c r="M153" s="125">
        <v>0</v>
      </c>
      <c r="N153" s="126">
        <f t="shared" si="12"/>
        <v>0</v>
      </c>
      <c r="O153" s="160">
        <f t="shared" si="13"/>
        <v>0</v>
      </c>
    </row>
    <row r="154" spans="1:15" ht="15" customHeight="1" x14ac:dyDescent="0.25">
      <c r="A154" s="37">
        <v>3668</v>
      </c>
      <c r="B154" s="165" t="s">
        <v>446</v>
      </c>
      <c r="C154" s="67">
        <v>979</v>
      </c>
      <c r="D154" s="68">
        <v>5.2443807813877621</v>
      </c>
      <c r="E154" s="69">
        <v>0.7</v>
      </c>
      <c r="F154" s="69">
        <f t="shared" si="14"/>
        <v>0.30000000000000004</v>
      </c>
      <c r="G154" s="70">
        <v>0.35553278688524592</v>
      </c>
      <c r="H154" s="53">
        <v>36600</v>
      </c>
      <c r="I154" s="137">
        <f>40*C154</f>
        <v>39160</v>
      </c>
      <c r="J154" s="143">
        <f t="shared" si="10"/>
        <v>39160</v>
      </c>
      <c r="K154" s="144">
        <v>36560</v>
      </c>
      <c r="L154" s="128">
        <f t="shared" si="11"/>
        <v>2600</v>
      </c>
      <c r="M154" s="84">
        <v>140</v>
      </c>
      <c r="N154" s="85">
        <f t="shared" si="12"/>
        <v>140</v>
      </c>
      <c r="O154" s="159">
        <f t="shared" si="13"/>
        <v>2460</v>
      </c>
    </row>
    <row r="155" spans="1:15" s="119" customFormat="1" ht="15" customHeight="1" x14ac:dyDescent="0.25">
      <c r="A155" s="111">
        <v>3682</v>
      </c>
      <c r="B155" s="166" t="s">
        <v>447</v>
      </c>
      <c r="C155" s="120">
        <v>2489</v>
      </c>
      <c r="D155" s="121">
        <v>15.565004955346643</v>
      </c>
      <c r="E155" s="122">
        <v>0.7</v>
      </c>
      <c r="F155" s="122">
        <f t="shared" si="14"/>
        <v>0.30000000000000004</v>
      </c>
      <c r="G155" s="123">
        <v>0.35834738617200673</v>
      </c>
      <c r="H155" s="124">
        <v>60000</v>
      </c>
      <c r="I155" s="134">
        <v>60000</v>
      </c>
      <c r="J155" s="141">
        <f t="shared" si="10"/>
        <v>60000</v>
      </c>
      <c r="K155" s="145">
        <v>60000</v>
      </c>
      <c r="L155" s="127">
        <f t="shared" si="11"/>
        <v>0</v>
      </c>
      <c r="M155" s="125">
        <v>31500</v>
      </c>
      <c r="N155" s="126">
        <f t="shared" si="12"/>
        <v>0</v>
      </c>
      <c r="O155" s="160">
        <f t="shared" si="13"/>
        <v>0</v>
      </c>
    </row>
    <row r="156" spans="1:15" ht="15" customHeight="1" x14ac:dyDescent="0.25">
      <c r="A156" s="37">
        <v>3689</v>
      </c>
      <c r="B156" s="165" t="s">
        <v>448</v>
      </c>
      <c r="C156" s="67">
        <v>740</v>
      </c>
      <c r="D156" s="68">
        <v>4.1564161767483938</v>
      </c>
      <c r="E156" s="69">
        <v>0</v>
      </c>
      <c r="F156" s="69">
        <f t="shared" si="14"/>
        <v>1</v>
      </c>
      <c r="G156" s="70">
        <v>0.40869565217391307</v>
      </c>
      <c r="H156" s="53">
        <v>30000</v>
      </c>
      <c r="I156" s="133">
        <v>30000</v>
      </c>
      <c r="J156" s="143">
        <f t="shared" si="10"/>
        <v>30000</v>
      </c>
      <c r="K156" s="144">
        <v>3336</v>
      </c>
      <c r="L156" s="128">
        <f t="shared" si="11"/>
        <v>26664</v>
      </c>
      <c r="M156" s="84">
        <v>0</v>
      </c>
      <c r="N156" s="85">
        <f t="shared" si="12"/>
        <v>0</v>
      </c>
      <c r="O156" s="159">
        <f t="shared" si="13"/>
        <v>26664</v>
      </c>
    </row>
    <row r="157" spans="1:15" ht="15" customHeight="1" x14ac:dyDescent="0.25">
      <c r="A157" s="37">
        <v>3696</v>
      </c>
      <c r="B157" s="164" t="s">
        <v>449</v>
      </c>
      <c r="C157" s="62">
        <v>363</v>
      </c>
      <c r="D157" s="63">
        <v>5.6081871127289951</v>
      </c>
      <c r="E157" s="64">
        <v>0.6</v>
      </c>
      <c r="F157" s="64">
        <f t="shared" si="14"/>
        <v>0.4</v>
      </c>
      <c r="G157" s="65">
        <v>0.32047477744807124</v>
      </c>
      <c r="H157" s="52">
        <v>30000</v>
      </c>
      <c r="I157" s="132">
        <v>30000</v>
      </c>
      <c r="J157" s="141">
        <f t="shared" si="10"/>
        <v>30000</v>
      </c>
      <c r="K157" s="142">
        <v>0</v>
      </c>
      <c r="L157" s="78">
        <f t="shared" si="11"/>
        <v>30000</v>
      </c>
      <c r="M157" s="79">
        <v>300</v>
      </c>
      <c r="N157" s="80">
        <f t="shared" si="12"/>
        <v>300</v>
      </c>
      <c r="O157" s="158">
        <f t="shared" si="13"/>
        <v>29700</v>
      </c>
    </row>
    <row r="158" spans="1:15" ht="15" customHeight="1" x14ac:dyDescent="0.25">
      <c r="A158" s="37">
        <v>3787</v>
      </c>
      <c r="B158" s="165" t="s">
        <v>450</v>
      </c>
      <c r="C158" s="67">
        <v>2013</v>
      </c>
      <c r="D158" s="68">
        <v>8.5927596059525726</v>
      </c>
      <c r="E158" s="69">
        <v>0.5</v>
      </c>
      <c r="F158" s="69">
        <f t="shared" si="14"/>
        <v>0.5</v>
      </c>
      <c r="G158" s="70">
        <v>0.22844175491679275</v>
      </c>
      <c r="H158" s="53">
        <v>60000</v>
      </c>
      <c r="I158" s="133">
        <v>60000</v>
      </c>
      <c r="J158" s="143">
        <f t="shared" si="10"/>
        <v>60000</v>
      </c>
      <c r="K158" s="144">
        <v>59832</v>
      </c>
      <c r="L158" s="128">
        <f t="shared" si="11"/>
        <v>168</v>
      </c>
      <c r="M158" s="84">
        <v>50500</v>
      </c>
      <c r="N158" s="85">
        <f t="shared" si="12"/>
        <v>168</v>
      </c>
      <c r="O158" s="159">
        <f t="shared" si="13"/>
        <v>0</v>
      </c>
    </row>
    <row r="159" spans="1:15" s="119" customFormat="1" ht="15" customHeight="1" x14ac:dyDescent="0.25">
      <c r="A159" s="111">
        <v>3871</v>
      </c>
      <c r="B159" s="166" t="s">
        <v>451</v>
      </c>
      <c r="C159" s="120">
        <v>727</v>
      </c>
      <c r="D159" s="121">
        <v>3.1714042475992965</v>
      </c>
      <c r="E159" s="122">
        <v>0.8</v>
      </c>
      <c r="F159" s="122">
        <f t="shared" si="14"/>
        <v>0.19999999999999996</v>
      </c>
      <c r="G159" s="123">
        <v>0.52832861189801694</v>
      </c>
      <c r="H159" s="124">
        <v>30000</v>
      </c>
      <c r="I159" s="134">
        <v>30000</v>
      </c>
      <c r="J159" s="141">
        <f t="shared" si="10"/>
        <v>30000</v>
      </c>
      <c r="K159" s="145">
        <v>29999.999999999993</v>
      </c>
      <c r="L159" s="127">
        <f t="shared" si="11"/>
        <v>0</v>
      </c>
      <c r="M159" s="125">
        <v>4800</v>
      </c>
      <c r="N159" s="126">
        <f t="shared" si="12"/>
        <v>0</v>
      </c>
      <c r="O159" s="160">
        <f t="shared" si="13"/>
        <v>0</v>
      </c>
    </row>
    <row r="160" spans="1:15" ht="15" customHeight="1" x14ac:dyDescent="0.25">
      <c r="A160" s="37">
        <v>3899</v>
      </c>
      <c r="B160" s="165" t="s">
        <v>452</v>
      </c>
      <c r="C160" s="67">
        <v>954</v>
      </c>
      <c r="D160" s="68">
        <v>3.4945566686397429</v>
      </c>
      <c r="E160" s="69">
        <v>0.7</v>
      </c>
      <c r="F160" s="69">
        <f t="shared" si="14"/>
        <v>0.30000000000000004</v>
      </c>
      <c r="G160" s="70">
        <v>0.39702760084925692</v>
      </c>
      <c r="H160" s="53">
        <v>37800</v>
      </c>
      <c r="I160" s="133">
        <f>40*C160</f>
        <v>38160</v>
      </c>
      <c r="J160" s="143">
        <f t="shared" si="10"/>
        <v>38160</v>
      </c>
      <c r="K160" s="144">
        <v>37700</v>
      </c>
      <c r="L160" s="128">
        <f t="shared" si="11"/>
        <v>460</v>
      </c>
      <c r="M160" s="84">
        <v>0</v>
      </c>
      <c r="N160" s="85">
        <f t="shared" si="12"/>
        <v>0</v>
      </c>
      <c r="O160" s="159">
        <f t="shared" si="13"/>
        <v>460</v>
      </c>
    </row>
    <row r="161" spans="1:71" s="43" customFormat="1" ht="15" customHeight="1" x14ac:dyDescent="0.25">
      <c r="A161" s="42">
        <v>3906</v>
      </c>
      <c r="B161" s="164" t="s">
        <v>453</v>
      </c>
      <c r="C161" s="62">
        <v>1137</v>
      </c>
      <c r="D161" s="63">
        <v>6.9901263168574168</v>
      </c>
      <c r="E161" s="64">
        <v>0.7</v>
      </c>
      <c r="F161" s="64">
        <f t="shared" si="14"/>
        <v>0.30000000000000004</v>
      </c>
      <c r="G161" s="65">
        <v>0.41216795201371037</v>
      </c>
      <c r="H161" s="55">
        <v>47120</v>
      </c>
      <c r="I161" s="132">
        <f>40*C161</f>
        <v>45480</v>
      </c>
      <c r="J161" s="141">
        <f t="shared" si="10"/>
        <v>47120</v>
      </c>
      <c r="K161" s="142">
        <v>47100.000000000007</v>
      </c>
      <c r="L161" s="78">
        <f t="shared" si="11"/>
        <v>19.999999999992724</v>
      </c>
      <c r="M161" s="79">
        <v>7000</v>
      </c>
      <c r="N161" s="80">
        <f t="shared" si="12"/>
        <v>19.999999999992724</v>
      </c>
      <c r="O161" s="158">
        <f t="shared" si="13"/>
        <v>0</v>
      </c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</row>
    <row r="162" spans="1:71" ht="15" customHeight="1" x14ac:dyDescent="0.25">
      <c r="A162" s="37">
        <v>3920</v>
      </c>
      <c r="B162" s="165" t="s">
        <v>454</v>
      </c>
      <c r="C162" s="67">
        <v>305</v>
      </c>
      <c r="D162" s="68">
        <v>3.4883455706916826</v>
      </c>
      <c r="E162" s="69">
        <v>0.7</v>
      </c>
      <c r="F162" s="69">
        <f t="shared" si="14"/>
        <v>0.30000000000000004</v>
      </c>
      <c r="G162" s="70">
        <v>0.40853658536585363</v>
      </c>
      <c r="H162" s="53">
        <v>30000</v>
      </c>
      <c r="I162" s="133">
        <v>30000</v>
      </c>
      <c r="J162" s="143">
        <f t="shared" si="10"/>
        <v>30000</v>
      </c>
      <c r="K162" s="144">
        <v>1911.0000000000002</v>
      </c>
      <c r="L162" s="128">
        <f t="shared" si="11"/>
        <v>28089</v>
      </c>
      <c r="M162" s="84">
        <v>45500</v>
      </c>
      <c r="N162" s="85">
        <f t="shared" si="12"/>
        <v>28089</v>
      </c>
      <c r="O162" s="159">
        <f t="shared" si="13"/>
        <v>0</v>
      </c>
    </row>
    <row r="163" spans="1:71" ht="15" customHeight="1" x14ac:dyDescent="0.25">
      <c r="A163" s="37">
        <v>3934</v>
      </c>
      <c r="B163" s="164" t="s">
        <v>455</v>
      </c>
      <c r="C163" s="62">
        <v>922</v>
      </c>
      <c r="D163" s="63">
        <v>11.970683572616393</v>
      </c>
      <c r="E163" s="64">
        <v>0.6</v>
      </c>
      <c r="F163" s="64">
        <f t="shared" si="14"/>
        <v>0.4</v>
      </c>
      <c r="G163" s="65">
        <v>0.15837563451776648</v>
      </c>
      <c r="H163" s="52">
        <v>35760</v>
      </c>
      <c r="I163" s="136">
        <f>40*C163</f>
        <v>36880</v>
      </c>
      <c r="J163" s="141">
        <f t="shared" si="10"/>
        <v>36880</v>
      </c>
      <c r="K163" s="142">
        <v>33800</v>
      </c>
      <c r="L163" s="78">
        <f t="shared" si="11"/>
        <v>3080</v>
      </c>
      <c r="M163" s="79">
        <v>1920</v>
      </c>
      <c r="N163" s="80">
        <f t="shared" si="12"/>
        <v>1920</v>
      </c>
      <c r="O163" s="158">
        <f t="shared" si="13"/>
        <v>1160</v>
      </c>
    </row>
    <row r="164" spans="1:71" ht="15" customHeight="1" x14ac:dyDescent="0.25">
      <c r="A164" s="37">
        <v>3941</v>
      </c>
      <c r="B164" s="165" t="s">
        <v>456</v>
      </c>
      <c r="C164" s="67">
        <v>1182</v>
      </c>
      <c r="D164" s="68">
        <v>9.0966458477253731</v>
      </c>
      <c r="E164" s="69">
        <v>0.6</v>
      </c>
      <c r="F164" s="69">
        <f t="shared" si="14"/>
        <v>0.4</v>
      </c>
      <c r="G164" s="70">
        <v>0.17592592592592593</v>
      </c>
      <c r="H164" s="53">
        <v>46760</v>
      </c>
      <c r="I164" s="137">
        <f>40*C164</f>
        <v>47280</v>
      </c>
      <c r="J164" s="143">
        <f t="shared" si="10"/>
        <v>47280</v>
      </c>
      <c r="K164" s="144">
        <v>22418</v>
      </c>
      <c r="L164" s="128">
        <f t="shared" si="11"/>
        <v>24862</v>
      </c>
      <c r="M164" s="84">
        <v>78600</v>
      </c>
      <c r="N164" s="85">
        <f t="shared" si="12"/>
        <v>24862</v>
      </c>
      <c r="O164" s="159">
        <f t="shared" si="13"/>
        <v>0</v>
      </c>
    </row>
    <row r="165" spans="1:71" ht="15" customHeight="1" x14ac:dyDescent="0.25">
      <c r="A165" s="37">
        <v>3948</v>
      </c>
      <c r="B165" s="164" t="s">
        <v>457</v>
      </c>
      <c r="C165" s="62">
        <v>633</v>
      </c>
      <c r="D165" s="63">
        <v>5.2768908551078839</v>
      </c>
      <c r="E165" s="64">
        <v>0.8</v>
      </c>
      <c r="F165" s="64">
        <f t="shared" si="14"/>
        <v>0.19999999999999996</v>
      </c>
      <c r="G165" s="65">
        <v>0.4419642857142857</v>
      </c>
      <c r="H165" s="52">
        <v>30000</v>
      </c>
      <c r="I165" s="132">
        <v>30000</v>
      </c>
      <c r="J165" s="141">
        <f t="shared" si="10"/>
        <v>30000</v>
      </c>
      <c r="K165" s="142">
        <v>27231.4</v>
      </c>
      <c r="L165" s="78">
        <f t="shared" si="11"/>
        <v>2768.5999999999985</v>
      </c>
      <c r="M165" s="79">
        <v>9600</v>
      </c>
      <c r="N165" s="80">
        <f t="shared" si="12"/>
        <v>2768.5999999999985</v>
      </c>
      <c r="O165" s="158">
        <f t="shared" si="13"/>
        <v>0</v>
      </c>
    </row>
    <row r="166" spans="1:71" ht="15" customHeight="1" x14ac:dyDescent="0.25">
      <c r="A166" s="37">
        <v>3955</v>
      </c>
      <c r="B166" s="165" t="s">
        <v>458</v>
      </c>
      <c r="C166" s="67">
        <v>2406</v>
      </c>
      <c r="D166" s="68">
        <v>15.782844827237746</v>
      </c>
      <c r="E166" s="69">
        <v>0.7</v>
      </c>
      <c r="F166" s="69">
        <f t="shared" si="14"/>
        <v>0.30000000000000004</v>
      </c>
      <c r="G166" s="70">
        <v>0.33721431651573952</v>
      </c>
      <c r="H166" s="53">
        <v>60000</v>
      </c>
      <c r="I166" s="133">
        <v>60000</v>
      </c>
      <c r="J166" s="143">
        <f t="shared" si="10"/>
        <v>60000</v>
      </c>
      <c r="K166" s="144">
        <v>0</v>
      </c>
      <c r="L166" s="128">
        <f t="shared" si="11"/>
        <v>60000</v>
      </c>
      <c r="M166" s="84">
        <v>42700</v>
      </c>
      <c r="N166" s="85">
        <f t="shared" si="12"/>
        <v>42700</v>
      </c>
      <c r="O166" s="159">
        <f t="shared" si="13"/>
        <v>17300</v>
      </c>
    </row>
    <row r="167" spans="1:71" ht="15" customHeight="1" x14ac:dyDescent="0.25">
      <c r="A167" s="37">
        <v>3969</v>
      </c>
      <c r="B167" s="164" t="s">
        <v>459</v>
      </c>
      <c r="C167" s="62">
        <v>336</v>
      </c>
      <c r="D167" s="63">
        <v>4.7092658021253548</v>
      </c>
      <c r="E167" s="64">
        <v>0.8</v>
      </c>
      <c r="F167" s="64">
        <f t="shared" si="14"/>
        <v>0.19999999999999996</v>
      </c>
      <c r="G167" s="65">
        <v>0.41723356009070295</v>
      </c>
      <c r="H167" s="52">
        <v>30000</v>
      </c>
      <c r="I167" s="132">
        <v>30000</v>
      </c>
      <c r="J167" s="141">
        <f t="shared" si="10"/>
        <v>30000</v>
      </c>
      <c r="K167" s="142">
        <v>20689.999999999996</v>
      </c>
      <c r="L167" s="78">
        <f t="shared" si="11"/>
        <v>9310.0000000000036</v>
      </c>
      <c r="M167" s="79">
        <v>49600</v>
      </c>
      <c r="N167" s="80">
        <f t="shared" si="12"/>
        <v>9310.0000000000036</v>
      </c>
      <c r="O167" s="158">
        <f t="shared" si="13"/>
        <v>0</v>
      </c>
    </row>
    <row r="168" spans="1:71" s="119" customFormat="1" ht="15" customHeight="1" x14ac:dyDescent="0.25">
      <c r="A168" s="111">
        <v>4690</v>
      </c>
      <c r="B168" s="167" t="s">
        <v>460</v>
      </c>
      <c r="C168" s="112">
        <v>198</v>
      </c>
      <c r="D168" s="113">
        <v>9.8341604433442171</v>
      </c>
      <c r="E168" s="114">
        <v>0.5</v>
      </c>
      <c r="F168" s="114">
        <f t="shared" si="14"/>
        <v>0.5</v>
      </c>
      <c r="G168" s="115">
        <v>8.7431693989071038E-2</v>
      </c>
      <c r="H168" s="116">
        <v>30000</v>
      </c>
      <c r="I168" s="135">
        <v>30000</v>
      </c>
      <c r="J168" s="143">
        <f t="shared" si="10"/>
        <v>30000</v>
      </c>
      <c r="K168" s="146">
        <v>30000</v>
      </c>
      <c r="L168" s="129">
        <f t="shared" si="11"/>
        <v>0</v>
      </c>
      <c r="M168" s="117">
        <v>100</v>
      </c>
      <c r="N168" s="118">
        <f t="shared" si="12"/>
        <v>0</v>
      </c>
      <c r="O168" s="161">
        <f t="shared" si="13"/>
        <v>0</v>
      </c>
    </row>
    <row r="169" spans="1:71" s="119" customFormat="1" ht="15" customHeight="1" x14ac:dyDescent="0.25">
      <c r="A169" s="111">
        <v>2016</v>
      </c>
      <c r="B169" s="166" t="s">
        <v>461</v>
      </c>
      <c r="C169" s="120">
        <v>478</v>
      </c>
      <c r="D169" s="121">
        <v>2.9547576837530887</v>
      </c>
      <c r="E169" s="122">
        <v>0.8</v>
      </c>
      <c r="F169" s="122">
        <f t="shared" si="14"/>
        <v>0.19999999999999996</v>
      </c>
      <c r="G169" s="123">
        <v>0.48344370860927155</v>
      </c>
      <c r="H169" s="124">
        <v>30000</v>
      </c>
      <c r="I169" s="134">
        <v>30000</v>
      </c>
      <c r="J169" s="141">
        <f t="shared" si="10"/>
        <v>30000</v>
      </c>
      <c r="K169" s="145">
        <v>30000.199999999997</v>
      </c>
      <c r="L169" s="127">
        <v>0</v>
      </c>
      <c r="M169" s="125">
        <v>0</v>
      </c>
      <c r="N169" s="126">
        <f t="shared" si="12"/>
        <v>0</v>
      </c>
      <c r="O169" s="160">
        <f t="shared" si="13"/>
        <v>0</v>
      </c>
    </row>
    <row r="170" spans="1:71" ht="15" customHeight="1" x14ac:dyDescent="0.25">
      <c r="A170" s="37">
        <v>616</v>
      </c>
      <c r="B170" s="165" t="s">
        <v>462</v>
      </c>
      <c r="C170" s="67">
        <v>134</v>
      </c>
      <c r="D170" s="68">
        <v>0.50155518357370188</v>
      </c>
      <c r="E170" s="69">
        <v>0.7</v>
      </c>
      <c r="F170" s="69">
        <f t="shared" si="14"/>
        <v>0.30000000000000004</v>
      </c>
      <c r="G170" s="70">
        <v>0.40397350993377484</v>
      </c>
      <c r="H170" s="53">
        <v>30000</v>
      </c>
      <c r="I170" s="133">
        <v>30000</v>
      </c>
      <c r="J170" s="143">
        <f t="shared" si="10"/>
        <v>30000</v>
      </c>
      <c r="K170" s="144">
        <v>12638</v>
      </c>
      <c r="L170" s="128">
        <f t="shared" si="11"/>
        <v>17362</v>
      </c>
      <c r="M170" s="84">
        <v>350</v>
      </c>
      <c r="N170" s="85">
        <f t="shared" si="12"/>
        <v>350</v>
      </c>
      <c r="O170" s="159">
        <f t="shared" si="13"/>
        <v>17012</v>
      </c>
    </row>
    <row r="171" spans="1:71" ht="15" customHeight="1" x14ac:dyDescent="0.25">
      <c r="A171" s="37">
        <v>1945</v>
      </c>
      <c r="B171" s="164" t="s">
        <v>463</v>
      </c>
      <c r="C171" s="62">
        <v>838</v>
      </c>
      <c r="D171" s="63">
        <v>13.406176952983342</v>
      </c>
      <c r="E171" s="64">
        <v>0.6</v>
      </c>
      <c r="F171" s="64">
        <f t="shared" si="14"/>
        <v>0.4</v>
      </c>
      <c r="G171" s="65">
        <v>0.17061611374407584</v>
      </c>
      <c r="H171" s="52">
        <v>32920</v>
      </c>
      <c r="I171" s="136">
        <f>40*C171</f>
        <v>33520</v>
      </c>
      <c r="J171" s="141">
        <f t="shared" si="10"/>
        <v>33520</v>
      </c>
      <c r="K171" s="142">
        <v>0</v>
      </c>
      <c r="L171" s="78">
        <f t="shared" si="11"/>
        <v>33520</v>
      </c>
      <c r="M171" s="79">
        <v>18000</v>
      </c>
      <c r="N171" s="80">
        <f t="shared" si="12"/>
        <v>18000</v>
      </c>
      <c r="O171" s="158">
        <f t="shared" si="13"/>
        <v>15520</v>
      </c>
    </row>
    <row r="172" spans="1:71" ht="15" customHeight="1" x14ac:dyDescent="0.25">
      <c r="A172" s="37">
        <v>1526</v>
      </c>
      <c r="B172" s="165" t="s">
        <v>464</v>
      </c>
      <c r="C172" s="67">
        <v>1278</v>
      </c>
      <c r="D172" s="68">
        <v>2.6845130325938529</v>
      </c>
      <c r="E172" s="69">
        <v>0.7</v>
      </c>
      <c r="F172" s="69">
        <f t="shared" si="14"/>
        <v>0.30000000000000004</v>
      </c>
      <c r="G172" s="70">
        <v>0.36419753086419754</v>
      </c>
      <c r="H172" s="56">
        <v>52640</v>
      </c>
      <c r="I172" s="133">
        <f>40*C172</f>
        <v>51120</v>
      </c>
      <c r="J172" s="143">
        <f t="shared" si="10"/>
        <v>52640</v>
      </c>
      <c r="K172" s="144">
        <v>45566.400000000009</v>
      </c>
      <c r="L172" s="128">
        <f t="shared" si="11"/>
        <v>7073.5999999999913</v>
      </c>
      <c r="M172" s="84">
        <v>7700</v>
      </c>
      <c r="N172" s="85">
        <f t="shared" si="12"/>
        <v>7073.5999999999913</v>
      </c>
      <c r="O172" s="159">
        <f t="shared" si="13"/>
        <v>0</v>
      </c>
    </row>
    <row r="173" spans="1:71" ht="15" customHeight="1" x14ac:dyDescent="0.25">
      <c r="A173" s="37">
        <v>3654</v>
      </c>
      <c r="B173" s="164" t="s">
        <v>465</v>
      </c>
      <c r="C173" s="62">
        <v>341</v>
      </c>
      <c r="D173" s="63">
        <v>0.81508751290820747</v>
      </c>
      <c r="E173" s="64">
        <v>0.8</v>
      </c>
      <c r="F173" s="64">
        <f t="shared" si="14"/>
        <v>0.19999999999999996</v>
      </c>
      <c r="G173" s="65">
        <v>0.46470588235294119</v>
      </c>
      <c r="H173" s="52">
        <v>30000</v>
      </c>
      <c r="I173" s="132">
        <v>30000</v>
      </c>
      <c r="J173" s="141">
        <f t="shared" si="10"/>
        <v>30000</v>
      </c>
      <c r="K173" s="142">
        <v>13762.599999999997</v>
      </c>
      <c r="L173" s="78">
        <f t="shared" si="11"/>
        <v>16237.400000000003</v>
      </c>
      <c r="M173" s="79">
        <v>0</v>
      </c>
      <c r="N173" s="80">
        <f t="shared" si="12"/>
        <v>0</v>
      </c>
      <c r="O173" s="158">
        <f t="shared" si="13"/>
        <v>16237.400000000003</v>
      </c>
    </row>
    <row r="174" spans="1:71" ht="15" customHeight="1" x14ac:dyDescent="0.25">
      <c r="A174" s="37">
        <v>3990</v>
      </c>
      <c r="B174" s="165" t="s">
        <v>466</v>
      </c>
      <c r="C174" s="67">
        <v>669</v>
      </c>
      <c r="D174" s="68">
        <v>4.5301569705484681</v>
      </c>
      <c r="E174" s="69">
        <v>0.8</v>
      </c>
      <c r="F174" s="69">
        <f t="shared" si="14"/>
        <v>0.19999999999999996</v>
      </c>
      <c r="G174" s="70">
        <v>0.56156156156156156</v>
      </c>
      <c r="H174" s="53">
        <v>30000</v>
      </c>
      <c r="I174" s="133">
        <v>30000</v>
      </c>
      <c r="J174" s="143">
        <f t="shared" si="10"/>
        <v>30000</v>
      </c>
      <c r="K174" s="144">
        <v>21292</v>
      </c>
      <c r="L174" s="128">
        <f t="shared" si="11"/>
        <v>8708</v>
      </c>
      <c r="M174" s="84">
        <v>9600</v>
      </c>
      <c r="N174" s="85">
        <f t="shared" si="12"/>
        <v>8708</v>
      </c>
      <c r="O174" s="159">
        <f t="shared" si="13"/>
        <v>0</v>
      </c>
    </row>
    <row r="175" spans="1:71" ht="15" customHeight="1" x14ac:dyDescent="0.25">
      <c r="A175" s="39">
        <v>4011</v>
      </c>
      <c r="B175" s="164" t="s">
        <v>467</v>
      </c>
      <c r="C175" s="62">
        <v>91</v>
      </c>
      <c r="D175" s="63">
        <v>10.477376925361929</v>
      </c>
      <c r="E175" s="64">
        <v>0.5</v>
      </c>
      <c r="F175" s="64">
        <f t="shared" si="14"/>
        <v>0.5</v>
      </c>
      <c r="G175" s="65">
        <v>0.14606741573033707</v>
      </c>
      <c r="H175" s="52">
        <v>30000</v>
      </c>
      <c r="I175" s="132">
        <v>30000</v>
      </c>
      <c r="J175" s="141">
        <f t="shared" si="10"/>
        <v>30000</v>
      </c>
      <c r="K175" s="142">
        <v>4990</v>
      </c>
      <c r="L175" s="78">
        <f t="shared" si="11"/>
        <v>25010</v>
      </c>
      <c r="M175" s="79">
        <v>7000</v>
      </c>
      <c r="N175" s="80">
        <f t="shared" si="12"/>
        <v>7000</v>
      </c>
      <c r="O175" s="158">
        <f t="shared" si="13"/>
        <v>18010</v>
      </c>
    </row>
    <row r="176" spans="1:71" s="119" customFormat="1" ht="15" customHeight="1" x14ac:dyDescent="0.25">
      <c r="A176" s="111">
        <v>4025</v>
      </c>
      <c r="B176" s="167" t="s">
        <v>468</v>
      </c>
      <c r="C176" s="112">
        <v>515</v>
      </c>
      <c r="D176" s="113">
        <v>8.3342640737367528</v>
      </c>
      <c r="E176" s="114">
        <v>0.6</v>
      </c>
      <c r="F176" s="114">
        <f t="shared" si="14"/>
        <v>0.4</v>
      </c>
      <c r="G176" s="115">
        <v>0.19888475836431227</v>
      </c>
      <c r="H176" s="116">
        <v>30000</v>
      </c>
      <c r="I176" s="135">
        <v>30000</v>
      </c>
      <c r="J176" s="143">
        <f t="shared" si="10"/>
        <v>30000</v>
      </c>
      <c r="K176" s="146">
        <v>30000</v>
      </c>
      <c r="L176" s="129">
        <f t="shared" si="11"/>
        <v>0</v>
      </c>
      <c r="M176" s="117">
        <v>18600</v>
      </c>
      <c r="N176" s="118">
        <f t="shared" si="12"/>
        <v>0</v>
      </c>
      <c r="O176" s="161">
        <f t="shared" si="13"/>
        <v>0</v>
      </c>
    </row>
    <row r="177" spans="1:71" ht="15" customHeight="1" x14ac:dyDescent="0.25">
      <c r="A177" s="37">
        <v>4067</v>
      </c>
      <c r="B177" s="164" t="s">
        <v>469</v>
      </c>
      <c r="C177" s="62">
        <v>1105</v>
      </c>
      <c r="D177" s="63">
        <v>11.161999807441866</v>
      </c>
      <c r="E177" s="64">
        <v>0.7</v>
      </c>
      <c r="F177" s="64">
        <f t="shared" si="14"/>
        <v>0.30000000000000004</v>
      </c>
      <c r="G177" s="65">
        <v>0.40603700097370982</v>
      </c>
      <c r="H177" s="55">
        <v>44840</v>
      </c>
      <c r="I177" s="132">
        <f>40*C177</f>
        <v>44200</v>
      </c>
      <c r="J177" s="141">
        <f t="shared" si="10"/>
        <v>44840</v>
      </c>
      <c r="K177" s="142">
        <v>6607.5000000000009</v>
      </c>
      <c r="L177" s="78">
        <f t="shared" si="11"/>
        <v>38232.5</v>
      </c>
      <c r="M177" s="79">
        <v>86100</v>
      </c>
      <c r="N177" s="80">
        <f t="shared" si="12"/>
        <v>38232.5</v>
      </c>
      <c r="O177" s="158">
        <f t="shared" si="13"/>
        <v>0</v>
      </c>
    </row>
    <row r="178" spans="1:71" s="119" customFormat="1" ht="15" customHeight="1" x14ac:dyDescent="0.25">
      <c r="A178" s="111">
        <v>4074</v>
      </c>
      <c r="B178" s="167" t="s">
        <v>470</v>
      </c>
      <c r="C178" s="112">
        <v>1795</v>
      </c>
      <c r="D178" s="113">
        <v>10.05776946887605</v>
      </c>
      <c r="E178" s="114">
        <v>0.6</v>
      </c>
      <c r="F178" s="114">
        <f t="shared" si="14"/>
        <v>0.4</v>
      </c>
      <c r="G178" s="115">
        <v>0.28036845135290733</v>
      </c>
      <c r="H178" s="116">
        <v>60000</v>
      </c>
      <c r="I178" s="135">
        <v>60000</v>
      </c>
      <c r="J178" s="143">
        <f t="shared" si="10"/>
        <v>60000</v>
      </c>
      <c r="K178" s="146">
        <v>60000</v>
      </c>
      <c r="L178" s="129">
        <f t="shared" si="11"/>
        <v>0</v>
      </c>
      <c r="M178" s="117">
        <v>7200</v>
      </c>
      <c r="N178" s="118">
        <f t="shared" si="12"/>
        <v>0</v>
      </c>
      <c r="O178" s="161">
        <f t="shared" si="13"/>
        <v>0</v>
      </c>
    </row>
    <row r="179" spans="1:71" s="119" customFormat="1" ht="15" customHeight="1" x14ac:dyDescent="0.25">
      <c r="A179" s="111">
        <v>4088</v>
      </c>
      <c r="B179" s="166" t="s">
        <v>471</v>
      </c>
      <c r="C179" s="120">
        <v>1285</v>
      </c>
      <c r="D179" s="121">
        <v>13.177054803289916</v>
      </c>
      <c r="E179" s="122">
        <v>0.6</v>
      </c>
      <c r="F179" s="122">
        <f t="shared" si="14"/>
        <v>0.4</v>
      </c>
      <c r="G179" s="123">
        <v>0.26598465473145783</v>
      </c>
      <c r="H179" s="124">
        <v>52280</v>
      </c>
      <c r="I179" s="134">
        <f>40*C179</f>
        <v>51400</v>
      </c>
      <c r="J179" s="141">
        <f t="shared" si="10"/>
        <v>52280</v>
      </c>
      <c r="K179" s="145">
        <v>52280</v>
      </c>
      <c r="L179" s="127">
        <f t="shared" si="11"/>
        <v>0</v>
      </c>
      <c r="M179" s="125">
        <v>4800</v>
      </c>
      <c r="N179" s="126">
        <f t="shared" si="12"/>
        <v>0</v>
      </c>
      <c r="O179" s="160">
        <f t="shared" si="13"/>
        <v>0</v>
      </c>
    </row>
    <row r="180" spans="1:71" s="119" customFormat="1" ht="15" customHeight="1" x14ac:dyDescent="0.25">
      <c r="A180" s="111">
        <v>4165</v>
      </c>
      <c r="B180" s="167" t="s">
        <v>472</v>
      </c>
      <c r="C180" s="112">
        <v>1669</v>
      </c>
      <c r="D180" s="113">
        <v>14.762856570430317</v>
      </c>
      <c r="E180" s="114">
        <v>0.6</v>
      </c>
      <c r="F180" s="114">
        <f t="shared" si="14"/>
        <v>0.4</v>
      </c>
      <c r="G180" s="115">
        <v>0.21828908554572271</v>
      </c>
      <c r="H180" s="116">
        <v>60000</v>
      </c>
      <c r="I180" s="135">
        <v>60000</v>
      </c>
      <c r="J180" s="143">
        <f t="shared" si="10"/>
        <v>60000</v>
      </c>
      <c r="K180" s="146">
        <v>60000</v>
      </c>
      <c r="L180" s="129">
        <f t="shared" si="11"/>
        <v>0</v>
      </c>
      <c r="M180" s="117">
        <v>120600</v>
      </c>
      <c r="N180" s="118">
        <f t="shared" si="12"/>
        <v>0</v>
      </c>
      <c r="O180" s="161">
        <f t="shared" si="13"/>
        <v>0</v>
      </c>
    </row>
    <row r="181" spans="1:71" s="43" customFormat="1" ht="15" customHeight="1" x14ac:dyDescent="0.25">
      <c r="A181" s="42">
        <v>4186</v>
      </c>
      <c r="B181" s="164" t="s">
        <v>473</v>
      </c>
      <c r="C181" s="62">
        <v>926</v>
      </c>
      <c r="D181" s="63">
        <v>3.2122997272005103</v>
      </c>
      <c r="E181" s="64">
        <v>0.7</v>
      </c>
      <c r="F181" s="64">
        <f t="shared" si="14"/>
        <v>0.30000000000000004</v>
      </c>
      <c r="G181" s="65">
        <v>0.38452237001209189</v>
      </c>
      <c r="H181" s="55">
        <v>37800</v>
      </c>
      <c r="I181" s="132">
        <f>40*C181</f>
        <v>37040</v>
      </c>
      <c r="J181" s="141">
        <f t="shared" si="10"/>
        <v>37800</v>
      </c>
      <c r="K181" s="142">
        <v>37700</v>
      </c>
      <c r="L181" s="78">
        <f t="shared" si="11"/>
        <v>100</v>
      </c>
      <c r="M181" s="79">
        <v>30800</v>
      </c>
      <c r="N181" s="80">
        <f t="shared" si="12"/>
        <v>100</v>
      </c>
      <c r="O181" s="158">
        <f t="shared" si="13"/>
        <v>0</v>
      </c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</row>
    <row r="182" spans="1:71" ht="15" customHeight="1" x14ac:dyDescent="0.25">
      <c r="A182" s="37">
        <v>4207</v>
      </c>
      <c r="B182" s="165" t="s">
        <v>474</v>
      </c>
      <c r="C182" s="67">
        <v>490</v>
      </c>
      <c r="D182" s="68">
        <v>3.1032887899673578</v>
      </c>
      <c r="E182" s="69">
        <v>0.7</v>
      </c>
      <c r="F182" s="69">
        <f t="shared" si="14"/>
        <v>0.30000000000000004</v>
      </c>
      <c r="G182" s="70">
        <v>0.47773279352226722</v>
      </c>
      <c r="H182" s="53">
        <v>30000</v>
      </c>
      <c r="I182" s="133">
        <v>30000</v>
      </c>
      <c r="J182" s="143">
        <f t="shared" si="10"/>
        <v>30000</v>
      </c>
      <c r="K182" s="144">
        <v>29990</v>
      </c>
      <c r="L182" s="128">
        <f t="shared" si="11"/>
        <v>10</v>
      </c>
      <c r="M182" s="84">
        <v>1610</v>
      </c>
      <c r="N182" s="85">
        <f t="shared" si="12"/>
        <v>10</v>
      </c>
      <c r="O182" s="159">
        <f t="shared" si="13"/>
        <v>0</v>
      </c>
    </row>
    <row r="183" spans="1:71" s="119" customFormat="1" ht="15" customHeight="1" x14ac:dyDescent="0.25">
      <c r="A183" s="111">
        <v>4221</v>
      </c>
      <c r="B183" s="166" t="s">
        <v>475</v>
      </c>
      <c r="C183" s="120">
        <v>1088</v>
      </c>
      <c r="D183" s="121">
        <v>13.516099269950134</v>
      </c>
      <c r="E183" s="122">
        <v>0.6</v>
      </c>
      <c r="F183" s="122">
        <f t="shared" si="14"/>
        <v>0.4</v>
      </c>
      <c r="G183" s="123">
        <v>0.26550868486352358</v>
      </c>
      <c r="H183" s="124">
        <v>44240</v>
      </c>
      <c r="I183" s="134">
        <f>40*C183</f>
        <v>43520</v>
      </c>
      <c r="J183" s="141">
        <f t="shared" si="10"/>
        <v>44240</v>
      </c>
      <c r="K183" s="145">
        <v>44240.4</v>
      </c>
      <c r="L183" s="127">
        <v>0</v>
      </c>
      <c r="M183" s="125">
        <v>9000</v>
      </c>
      <c r="N183" s="126">
        <f t="shared" si="12"/>
        <v>0</v>
      </c>
      <c r="O183" s="160">
        <f t="shared" si="13"/>
        <v>0</v>
      </c>
    </row>
    <row r="184" spans="1:71" ht="15" customHeight="1" x14ac:dyDescent="0.25">
      <c r="A184" s="37">
        <v>4228</v>
      </c>
      <c r="B184" s="165" t="s">
        <v>476</v>
      </c>
      <c r="C184" s="67">
        <v>864</v>
      </c>
      <c r="D184" s="68">
        <v>9.3535446067603072</v>
      </c>
      <c r="E184" s="69">
        <v>0.7</v>
      </c>
      <c r="F184" s="69">
        <f t="shared" si="14"/>
        <v>0.30000000000000004</v>
      </c>
      <c r="G184" s="70">
        <v>0.30209617755856966</v>
      </c>
      <c r="H184" s="53">
        <v>34440</v>
      </c>
      <c r="I184" s="137">
        <f>40*C184</f>
        <v>34560</v>
      </c>
      <c r="J184" s="143">
        <f t="shared" si="10"/>
        <v>34560</v>
      </c>
      <c r="K184" s="144">
        <v>34339.800000000003</v>
      </c>
      <c r="L184" s="128">
        <f t="shared" si="11"/>
        <v>220.19999999999709</v>
      </c>
      <c r="M184" s="84">
        <v>1540</v>
      </c>
      <c r="N184" s="85">
        <f t="shared" si="12"/>
        <v>220.19999999999709</v>
      </c>
      <c r="O184" s="159">
        <f t="shared" si="13"/>
        <v>0</v>
      </c>
    </row>
    <row r="185" spans="1:71" ht="15" customHeight="1" x14ac:dyDescent="0.25">
      <c r="A185" s="37">
        <v>4235</v>
      </c>
      <c r="B185" s="164" t="s">
        <v>477</v>
      </c>
      <c r="C185" s="62">
        <v>162</v>
      </c>
      <c r="D185" s="63">
        <v>4.3872239942544917</v>
      </c>
      <c r="E185" s="64">
        <v>0.6</v>
      </c>
      <c r="F185" s="64">
        <f t="shared" si="14"/>
        <v>0.4</v>
      </c>
      <c r="G185" s="65">
        <v>0.18439716312056736</v>
      </c>
      <c r="H185" s="52">
        <v>30000</v>
      </c>
      <c r="I185" s="132">
        <v>30000</v>
      </c>
      <c r="J185" s="141">
        <f t="shared" si="10"/>
        <v>30000</v>
      </c>
      <c r="K185" s="142">
        <v>0</v>
      </c>
      <c r="L185" s="78">
        <f t="shared" si="11"/>
        <v>30000</v>
      </c>
      <c r="M185" s="79">
        <v>25800</v>
      </c>
      <c r="N185" s="80">
        <f t="shared" si="12"/>
        <v>25800</v>
      </c>
      <c r="O185" s="158">
        <f t="shared" si="13"/>
        <v>4200</v>
      </c>
    </row>
    <row r="186" spans="1:71" s="119" customFormat="1" ht="15" customHeight="1" x14ac:dyDescent="0.25">
      <c r="A186" s="111">
        <v>4151</v>
      </c>
      <c r="B186" s="167" t="s">
        <v>478</v>
      </c>
      <c r="C186" s="112">
        <v>825</v>
      </c>
      <c r="D186" s="113">
        <v>6.6211347734318586</v>
      </c>
      <c r="E186" s="114">
        <v>0.6</v>
      </c>
      <c r="F186" s="114">
        <f t="shared" si="14"/>
        <v>0.4</v>
      </c>
      <c r="G186" s="115">
        <v>0.28322147651006713</v>
      </c>
      <c r="H186" s="116">
        <v>33960</v>
      </c>
      <c r="I186" s="135">
        <f>40*C186</f>
        <v>33000</v>
      </c>
      <c r="J186" s="143">
        <f t="shared" si="10"/>
        <v>33960</v>
      </c>
      <c r="K186" s="146">
        <v>33960</v>
      </c>
      <c r="L186" s="129">
        <f t="shared" si="11"/>
        <v>0</v>
      </c>
      <c r="M186" s="117">
        <v>0</v>
      </c>
      <c r="N186" s="118">
        <f t="shared" si="12"/>
        <v>0</v>
      </c>
      <c r="O186" s="161">
        <f t="shared" si="13"/>
        <v>0</v>
      </c>
    </row>
    <row r="187" spans="1:71" s="119" customFormat="1" ht="15" customHeight="1" x14ac:dyDescent="0.25">
      <c r="A187" s="111">
        <v>490</v>
      </c>
      <c r="B187" s="166" t="s">
        <v>479</v>
      </c>
      <c r="C187" s="120">
        <v>474</v>
      </c>
      <c r="D187" s="121">
        <v>4.1438637015877653</v>
      </c>
      <c r="E187" s="122">
        <v>0.7</v>
      </c>
      <c r="F187" s="122">
        <f t="shared" si="14"/>
        <v>0.30000000000000004</v>
      </c>
      <c r="G187" s="123">
        <v>0.3316831683168317</v>
      </c>
      <c r="H187" s="124">
        <v>30000</v>
      </c>
      <c r="I187" s="134">
        <v>30000</v>
      </c>
      <c r="J187" s="141">
        <f t="shared" si="10"/>
        <v>30000</v>
      </c>
      <c r="K187" s="145">
        <v>30000</v>
      </c>
      <c r="L187" s="127">
        <f t="shared" si="11"/>
        <v>0</v>
      </c>
      <c r="M187" s="125">
        <v>2100</v>
      </c>
      <c r="N187" s="126">
        <f t="shared" si="12"/>
        <v>0</v>
      </c>
      <c r="O187" s="160">
        <f t="shared" si="13"/>
        <v>0</v>
      </c>
    </row>
    <row r="188" spans="1:71" ht="15" customHeight="1" x14ac:dyDescent="0.25">
      <c r="A188" s="37">
        <v>4270</v>
      </c>
      <c r="B188" s="165" t="s">
        <v>480</v>
      </c>
      <c r="C188" s="67">
        <v>250</v>
      </c>
      <c r="D188" s="68">
        <v>3.0960673780647641</v>
      </c>
      <c r="E188" s="69">
        <v>0.6</v>
      </c>
      <c r="F188" s="69">
        <f t="shared" si="14"/>
        <v>0.4</v>
      </c>
      <c r="G188" s="70">
        <v>0.21875</v>
      </c>
      <c r="H188" s="53">
        <v>30000</v>
      </c>
      <c r="I188" s="133">
        <v>30000</v>
      </c>
      <c r="J188" s="143">
        <f t="shared" si="10"/>
        <v>30000</v>
      </c>
      <c r="K188" s="144">
        <v>29500</v>
      </c>
      <c r="L188" s="128">
        <f t="shared" si="11"/>
        <v>500</v>
      </c>
      <c r="M188" s="84">
        <v>0</v>
      </c>
      <c r="N188" s="85">
        <f t="shared" si="12"/>
        <v>0</v>
      </c>
      <c r="O188" s="159">
        <f t="shared" si="13"/>
        <v>500</v>
      </c>
    </row>
    <row r="189" spans="1:71" ht="15" customHeight="1" x14ac:dyDescent="0.25">
      <c r="A189" s="37">
        <v>4305</v>
      </c>
      <c r="B189" s="164" t="s">
        <v>481</v>
      </c>
      <c r="C189" s="62">
        <v>1065</v>
      </c>
      <c r="D189" s="63">
        <v>12.0678384393506</v>
      </c>
      <c r="E189" s="64">
        <v>0.6</v>
      </c>
      <c r="F189" s="64">
        <f t="shared" si="14"/>
        <v>0.4</v>
      </c>
      <c r="G189" s="65">
        <v>0.33685064935064934</v>
      </c>
      <c r="H189" s="55">
        <v>43800</v>
      </c>
      <c r="I189" s="132">
        <f>40*C189</f>
        <v>42600</v>
      </c>
      <c r="J189" s="141">
        <f t="shared" si="10"/>
        <v>43800</v>
      </c>
      <c r="K189" s="142">
        <v>39800</v>
      </c>
      <c r="L189" s="78">
        <f t="shared" si="11"/>
        <v>4000</v>
      </c>
      <c r="M189" s="79">
        <v>56400</v>
      </c>
      <c r="N189" s="80">
        <f t="shared" si="12"/>
        <v>4000</v>
      </c>
      <c r="O189" s="158">
        <f t="shared" si="13"/>
        <v>0</v>
      </c>
    </row>
    <row r="190" spans="1:71" ht="15" customHeight="1" x14ac:dyDescent="0.25">
      <c r="A190" s="37">
        <v>4330</v>
      </c>
      <c r="B190" s="165" t="s">
        <v>482</v>
      </c>
      <c r="C190" s="67">
        <v>149</v>
      </c>
      <c r="D190" s="68">
        <v>1.375973075461228</v>
      </c>
      <c r="E190" s="69">
        <v>0.8</v>
      </c>
      <c r="F190" s="69">
        <f t="shared" si="14"/>
        <v>0.19999999999999996</v>
      </c>
      <c r="G190" s="70">
        <v>0.5467625899280576</v>
      </c>
      <c r="H190" s="53">
        <v>30000</v>
      </c>
      <c r="I190" s="133">
        <v>30000</v>
      </c>
      <c r="J190" s="143">
        <f t="shared" si="10"/>
        <v>30000</v>
      </c>
      <c r="K190" s="144">
        <v>0</v>
      </c>
      <c r="L190" s="128">
        <f t="shared" si="11"/>
        <v>30000</v>
      </c>
      <c r="M190" s="84">
        <v>480</v>
      </c>
      <c r="N190" s="85">
        <f t="shared" si="12"/>
        <v>480</v>
      </c>
      <c r="O190" s="159">
        <f t="shared" si="13"/>
        <v>29520</v>
      </c>
    </row>
    <row r="191" spans="1:71" ht="15" customHeight="1" x14ac:dyDescent="0.25">
      <c r="A191" s="37">
        <v>4347</v>
      </c>
      <c r="B191" s="164" t="s">
        <v>483</v>
      </c>
      <c r="C191" s="62">
        <v>800</v>
      </c>
      <c r="D191" s="63">
        <v>1.3616164042307606</v>
      </c>
      <c r="E191" s="64">
        <v>0.7</v>
      </c>
      <c r="F191" s="64">
        <f t="shared" si="14"/>
        <v>0.30000000000000004</v>
      </c>
      <c r="G191" s="65">
        <v>0.41935483870967744</v>
      </c>
      <c r="H191" s="52">
        <v>31760</v>
      </c>
      <c r="I191" s="132">
        <f>40*C191</f>
        <v>32000</v>
      </c>
      <c r="J191" s="141">
        <f t="shared" si="10"/>
        <v>32000</v>
      </c>
      <c r="K191" s="142">
        <v>30000.1</v>
      </c>
      <c r="L191" s="78">
        <f t="shared" si="11"/>
        <v>1999.9000000000015</v>
      </c>
      <c r="M191" s="79">
        <v>25900</v>
      </c>
      <c r="N191" s="80">
        <f t="shared" si="12"/>
        <v>1999.9000000000015</v>
      </c>
      <c r="O191" s="158">
        <f t="shared" si="13"/>
        <v>0</v>
      </c>
    </row>
    <row r="192" spans="1:71" ht="15" customHeight="1" x14ac:dyDescent="0.25">
      <c r="A192" s="37">
        <v>4368</v>
      </c>
      <c r="B192" s="165" t="s">
        <v>484</v>
      </c>
      <c r="C192" s="67">
        <v>585</v>
      </c>
      <c r="D192" s="68">
        <v>1.5934756979442148</v>
      </c>
      <c r="E192" s="69">
        <v>0.6</v>
      </c>
      <c r="F192" s="69">
        <f t="shared" si="14"/>
        <v>0.4</v>
      </c>
      <c r="G192" s="70">
        <v>0.33044982698961939</v>
      </c>
      <c r="H192" s="53">
        <v>30000</v>
      </c>
      <c r="I192" s="133">
        <v>30000</v>
      </c>
      <c r="J192" s="143">
        <f t="shared" si="10"/>
        <v>30000</v>
      </c>
      <c r="K192" s="144">
        <v>22699</v>
      </c>
      <c r="L192" s="128">
        <f t="shared" si="11"/>
        <v>7301</v>
      </c>
      <c r="M192" s="84">
        <v>600</v>
      </c>
      <c r="N192" s="85">
        <f t="shared" si="12"/>
        <v>600</v>
      </c>
      <c r="O192" s="159">
        <f t="shared" si="13"/>
        <v>6701</v>
      </c>
    </row>
    <row r="193" spans="1:17" ht="15" customHeight="1" x14ac:dyDescent="0.25">
      <c r="A193" s="37">
        <v>4389</v>
      </c>
      <c r="B193" s="164" t="s">
        <v>485</v>
      </c>
      <c r="C193" s="62">
        <v>1508</v>
      </c>
      <c r="D193" s="63">
        <v>10.198491488237899</v>
      </c>
      <c r="E193" s="64">
        <v>0.6</v>
      </c>
      <c r="F193" s="64">
        <f t="shared" si="14"/>
        <v>0.4</v>
      </c>
      <c r="G193" s="65">
        <v>0.33071381794368043</v>
      </c>
      <c r="H193" s="52">
        <v>60000</v>
      </c>
      <c r="I193" s="132">
        <v>60000</v>
      </c>
      <c r="J193" s="141">
        <f t="shared" si="10"/>
        <v>60000</v>
      </c>
      <c r="K193" s="142">
        <v>53554.400000000001</v>
      </c>
      <c r="L193" s="78">
        <f t="shared" si="11"/>
        <v>6445.5999999999985</v>
      </c>
      <c r="M193" s="79">
        <v>15600</v>
      </c>
      <c r="N193" s="80">
        <f t="shared" si="12"/>
        <v>6445.5999999999985</v>
      </c>
      <c r="O193" s="158">
        <f t="shared" si="13"/>
        <v>0</v>
      </c>
    </row>
    <row r="194" spans="1:17" s="119" customFormat="1" ht="15" customHeight="1" x14ac:dyDescent="0.25">
      <c r="A194" s="111">
        <v>4459</v>
      </c>
      <c r="B194" s="167" t="s">
        <v>486</v>
      </c>
      <c r="C194" s="112">
        <v>277</v>
      </c>
      <c r="D194" s="113">
        <v>3.3433837298983939</v>
      </c>
      <c r="E194" s="114">
        <v>0.7</v>
      </c>
      <c r="F194" s="114">
        <f t="shared" si="14"/>
        <v>0.30000000000000004</v>
      </c>
      <c r="G194" s="115">
        <v>0.38461538461538464</v>
      </c>
      <c r="H194" s="116">
        <v>30000</v>
      </c>
      <c r="I194" s="135">
        <v>30000</v>
      </c>
      <c r="J194" s="143">
        <f t="shared" si="10"/>
        <v>30000</v>
      </c>
      <c r="K194" s="146">
        <v>30000.000000000004</v>
      </c>
      <c r="L194" s="129">
        <f t="shared" si="11"/>
        <v>0</v>
      </c>
      <c r="M194" s="117">
        <v>2660</v>
      </c>
      <c r="N194" s="118">
        <f t="shared" si="12"/>
        <v>0</v>
      </c>
      <c r="O194" s="161">
        <f t="shared" si="13"/>
        <v>0</v>
      </c>
    </row>
    <row r="195" spans="1:17" ht="15" customHeight="1" x14ac:dyDescent="0.25">
      <c r="A195" s="37">
        <v>4508</v>
      </c>
      <c r="B195" s="164" t="s">
        <v>487</v>
      </c>
      <c r="C195" s="62">
        <v>406</v>
      </c>
      <c r="D195" s="63">
        <v>6.6680026431502615</v>
      </c>
      <c r="E195" s="64">
        <v>0.6</v>
      </c>
      <c r="F195" s="64">
        <f t="shared" si="14"/>
        <v>0.4</v>
      </c>
      <c r="G195" s="65">
        <v>0.35465116279069769</v>
      </c>
      <c r="H195" s="52">
        <v>30000</v>
      </c>
      <c r="I195" s="132">
        <v>30000</v>
      </c>
      <c r="J195" s="141">
        <f t="shared" si="10"/>
        <v>30000</v>
      </c>
      <c r="K195" s="142">
        <v>29655.9</v>
      </c>
      <c r="L195" s="78">
        <f t="shared" si="11"/>
        <v>344.09999999999854</v>
      </c>
      <c r="M195" s="79">
        <v>3600</v>
      </c>
      <c r="N195" s="80">
        <f t="shared" si="12"/>
        <v>344.09999999999854</v>
      </c>
      <c r="O195" s="158">
        <f t="shared" si="13"/>
        <v>0</v>
      </c>
    </row>
    <row r="196" spans="1:17" s="119" customFormat="1" ht="15" customHeight="1" x14ac:dyDescent="0.25">
      <c r="A196" s="111">
        <v>4501</v>
      </c>
      <c r="B196" s="167" t="s">
        <v>488</v>
      </c>
      <c r="C196" s="112">
        <v>2298</v>
      </c>
      <c r="D196" s="113">
        <v>10.89739905265875</v>
      </c>
      <c r="E196" s="114">
        <v>0.7</v>
      </c>
      <c r="F196" s="114">
        <f t="shared" si="14"/>
        <v>0.30000000000000004</v>
      </c>
      <c r="G196" s="115">
        <v>0.33002070393374744</v>
      </c>
      <c r="H196" s="116">
        <v>60000</v>
      </c>
      <c r="I196" s="135">
        <v>60000</v>
      </c>
      <c r="J196" s="143">
        <f t="shared" ref="J196:J259" si="15">MAX(H196,I196)</f>
        <v>60000</v>
      </c>
      <c r="K196" s="146">
        <v>60000</v>
      </c>
      <c r="L196" s="129">
        <f t="shared" ref="L196:L259" si="16">J196-K196</f>
        <v>0</v>
      </c>
      <c r="M196" s="117">
        <v>112000</v>
      </c>
      <c r="N196" s="118">
        <f t="shared" ref="N196:N259" si="17">MIN(L196,M196)</f>
        <v>0</v>
      </c>
      <c r="O196" s="161">
        <f t="shared" ref="O196:O259" si="18">L196-N196</f>
        <v>0</v>
      </c>
    </row>
    <row r="197" spans="1:17" ht="15" customHeight="1" x14ac:dyDescent="0.25">
      <c r="A197" s="37">
        <v>4529</v>
      </c>
      <c r="B197" s="164" t="s">
        <v>489</v>
      </c>
      <c r="C197" s="62">
        <v>326</v>
      </c>
      <c r="D197" s="63">
        <v>5.0183804418172597</v>
      </c>
      <c r="E197" s="64">
        <v>0.6</v>
      </c>
      <c r="F197" s="64">
        <f t="shared" si="14"/>
        <v>0.4</v>
      </c>
      <c r="G197" s="65">
        <v>0.34029850746268658</v>
      </c>
      <c r="H197" s="52">
        <v>30000</v>
      </c>
      <c r="I197" s="132">
        <v>30000</v>
      </c>
      <c r="J197" s="141">
        <f t="shared" si="15"/>
        <v>30000</v>
      </c>
      <c r="K197" s="142">
        <v>29473.600000000002</v>
      </c>
      <c r="L197" s="78">
        <f t="shared" si="16"/>
        <v>526.39999999999782</v>
      </c>
      <c r="M197" s="79">
        <v>2160</v>
      </c>
      <c r="N197" s="80">
        <f t="shared" si="17"/>
        <v>526.39999999999782</v>
      </c>
      <c r="O197" s="158">
        <f t="shared" si="18"/>
        <v>0</v>
      </c>
    </row>
    <row r="198" spans="1:17" s="119" customFormat="1" ht="15" customHeight="1" x14ac:dyDescent="0.25">
      <c r="A198" s="111">
        <v>4536</v>
      </c>
      <c r="B198" s="167" t="s">
        <v>490</v>
      </c>
      <c r="C198" s="112">
        <v>1076</v>
      </c>
      <c r="D198" s="113">
        <v>10.791727538671235</v>
      </c>
      <c r="E198" s="114">
        <v>0.6</v>
      </c>
      <c r="F198" s="114">
        <f t="shared" ref="F198:F261" si="19">1-E198</f>
        <v>0.4</v>
      </c>
      <c r="G198" s="115">
        <v>0.19575253924284394</v>
      </c>
      <c r="H198" s="116">
        <v>44120</v>
      </c>
      <c r="I198" s="135">
        <f>40*C198</f>
        <v>43040</v>
      </c>
      <c r="J198" s="143">
        <f t="shared" si="15"/>
        <v>44120</v>
      </c>
      <c r="K198" s="146">
        <v>44120</v>
      </c>
      <c r="L198" s="129">
        <f t="shared" si="16"/>
        <v>0</v>
      </c>
      <c r="M198" s="117">
        <v>1860</v>
      </c>
      <c r="N198" s="118">
        <f t="shared" si="17"/>
        <v>0</v>
      </c>
      <c r="O198" s="161">
        <f t="shared" si="18"/>
        <v>0</v>
      </c>
    </row>
    <row r="199" spans="1:17" ht="15" customHeight="1" x14ac:dyDescent="0.25">
      <c r="A199" s="37">
        <v>4543</v>
      </c>
      <c r="B199" s="164" t="s">
        <v>491</v>
      </c>
      <c r="C199" s="62">
        <v>1102</v>
      </c>
      <c r="D199" s="63">
        <v>12.565263158736101</v>
      </c>
      <c r="E199" s="64">
        <v>0.7</v>
      </c>
      <c r="F199" s="64">
        <f t="shared" si="19"/>
        <v>0.30000000000000004</v>
      </c>
      <c r="G199" s="65">
        <v>0.50793650793650791</v>
      </c>
      <c r="H199" s="52">
        <v>43520</v>
      </c>
      <c r="I199" s="136">
        <f>40*C199</f>
        <v>44080</v>
      </c>
      <c r="J199" s="141">
        <f t="shared" si="15"/>
        <v>44080</v>
      </c>
      <c r="K199" s="142">
        <v>43519.999999999993</v>
      </c>
      <c r="L199" s="78">
        <f t="shared" si="16"/>
        <v>560.00000000000728</v>
      </c>
      <c r="M199" s="79">
        <v>12600</v>
      </c>
      <c r="N199" s="80">
        <f t="shared" si="17"/>
        <v>560.00000000000728</v>
      </c>
      <c r="O199" s="158">
        <f t="shared" si="18"/>
        <v>0</v>
      </c>
      <c r="Q199" s="44"/>
    </row>
    <row r="200" spans="1:17" ht="15" customHeight="1" x14ac:dyDescent="0.25">
      <c r="A200" s="37">
        <v>4557</v>
      </c>
      <c r="B200" s="165" t="s">
        <v>492</v>
      </c>
      <c r="C200" s="67">
        <v>316</v>
      </c>
      <c r="D200" s="68">
        <v>3.5647969572481535</v>
      </c>
      <c r="E200" s="69">
        <v>0.7</v>
      </c>
      <c r="F200" s="69">
        <f t="shared" si="19"/>
        <v>0.30000000000000004</v>
      </c>
      <c r="G200" s="70">
        <v>0.33746898263027297</v>
      </c>
      <c r="H200" s="53">
        <v>30000</v>
      </c>
      <c r="I200" s="133">
        <v>30000</v>
      </c>
      <c r="J200" s="143">
        <f t="shared" si="15"/>
        <v>30000</v>
      </c>
      <c r="K200" s="144">
        <v>20290</v>
      </c>
      <c r="L200" s="128">
        <f t="shared" si="16"/>
        <v>9710</v>
      </c>
      <c r="M200" s="84">
        <v>10500</v>
      </c>
      <c r="N200" s="85">
        <f t="shared" si="17"/>
        <v>9710</v>
      </c>
      <c r="O200" s="159">
        <f t="shared" si="18"/>
        <v>0</v>
      </c>
      <c r="Q200" s="45"/>
    </row>
    <row r="201" spans="1:17" ht="15" customHeight="1" x14ac:dyDescent="0.25">
      <c r="A201" s="37">
        <v>4571</v>
      </c>
      <c r="B201" s="164" t="s">
        <v>493</v>
      </c>
      <c r="C201" s="62">
        <v>422</v>
      </c>
      <c r="D201" s="63">
        <v>1.0102993119923931</v>
      </c>
      <c r="E201" s="64">
        <v>0.7</v>
      </c>
      <c r="F201" s="64">
        <f t="shared" si="19"/>
        <v>0.30000000000000004</v>
      </c>
      <c r="G201" s="65">
        <v>0.41032608695652173</v>
      </c>
      <c r="H201" s="52">
        <v>30000</v>
      </c>
      <c r="I201" s="132">
        <v>30000</v>
      </c>
      <c r="J201" s="141">
        <f t="shared" si="15"/>
        <v>30000</v>
      </c>
      <c r="K201" s="142">
        <v>29797.200000000004</v>
      </c>
      <c r="L201" s="78">
        <f t="shared" si="16"/>
        <v>202.79999999999563</v>
      </c>
      <c r="M201" s="79">
        <v>280</v>
      </c>
      <c r="N201" s="80">
        <f t="shared" si="17"/>
        <v>202.79999999999563</v>
      </c>
      <c r="O201" s="158">
        <f t="shared" si="18"/>
        <v>0</v>
      </c>
      <c r="Q201" s="45"/>
    </row>
    <row r="202" spans="1:17" ht="15" customHeight="1" x14ac:dyDescent="0.25">
      <c r="A202" s="37">
        <v>4606</v>
      </c>
      <c r="B202" s="165" t="s">
        <v>494</v>
      </c>
      <c r="C202" s="67">
        <v>408</v>
      </c>
      <c r="D202" s="68">
        <v>4.504912222536162</v>
      </c>
      <c r="E202" s="69">
        <v>0.7</v>
      </c>
      <c r="F202" s="69">
        <f t="shared" si="19"/>
        <v>0.30000000000000004</v>
      </c>
      <c r="G202" s="70">
        <v>0.34188034188034189</v>
      </c>
      <c r="H202" s="53">
        <v>30000</v>
      </c>
      <c r="I202" s="133">
        <v>30000</v>
      </c>
      <c r="J202" s="143">
        <f t="shared" si="15"/>
        <v>30000</v>
      </c>
      <c r="K202" s="144">
        <v>28719.9</v>
      </c>
      <c r="L202" s="128">
        <f t="shared" si="16"/>
        <v>1280.0999999999985</v>
      </c>
      <c r="M202" s="84">
        <v>0</v>
      </c>
      <c r="N202" s="85">
        <f t="shared" si="17"/>
        <v>0</v>
      </c>
      <c r="O202" s="159">
        <f t="shared" si="18"/>
        <v>1280.0999999999985</v>
      </c>
      <c r="Q202" s="45"/>
    </row>
    <row r="203" spans="1:17" ht="15" customHeight="1" x14ac:dyDescent="0.25">
      <c r="A203" s="37">
        <v>4634</v>
      </c>
      <c r="B203" s="164" t="s">
        <v>495</v>
      </c>
      <c r="C203" s="62">
        <v>537</v>
      </c>
      <c r="D203" s="63">
        <v>8.9309322661083268</v>
      </c>
      <c r="E203" s="64">
        <v>0.7</v>
      </c>
      <c r="F203" s="64">
        <f t="shared" si="19"/>
        <v>0.30000000000000004</v>
      </c>
      <c r="G203" s="65">
        <v>0.2857142857142857</v>
      </c>
      <c r="H203" s="52">
        <v>30000</v>
      </c>
      <c r="I203" s="132">
        <v>30000</v>
      </c>
      <c r="J203" s="141">
        <f t="shared" si="15"/>
        <v>30000</v>
      </c>
      <c r="K203" s="142">
        <v>13640</v>
      </c>
      <c r="L203" s="78">
        <f t="shared" si="16"/>
        <v>16360</v>
      </c>
      <c r="M203" s="79">
        <v>840</v>
      </c>
      <c r="N203" s="80">
        <f t="shared" si="17"/>
        <v>840</v>
      </c>
      <c r="O203" s="158">
        <f t="shared" si="18"/>
        <v>15520</v>
      </c>
      <c r="Q203" s="45"/>
    </row>
    <row r="204" spans="1:17" ht="15" customHeight="1" x14ac:dyDescent="0.25">
      <c r="A204" s="37">
        <v>4641</v>
      </c>
      <c r="B204" s="165" t="s">
        <v>496</v>
      </c>
      <c r="C204" s="67">
        <v>862</v>
      </c>
      <c r="D204" s="68">
        <v>9.4269361572975328</v>
      </c>
      <c r="E204" s="69">
        <v>0.6</v>
      </c>
      <c r="F204" s="69">
        <f t="shared" si="19"/>
        <v>0.4</v>
      </c>
      <c r="G204" s="70">
        <v>0.27179487179487177</v>
      </c>
      <c r="H204" s="56">
        <v>37160</v>
      </c>
      <c r="I204" s="133">
        <f>40*C204</f>
        <v>34480</v>
      </c>
      <c r="J204" s="143">
        <f t="shared" si="15"/>
        <v>37160</v>
      </c>
      <c r="K204" s="144">
        <v>20627.599999999999</v>
      </c>
      <c r="L204" s="128">
        <f t="shared" si="16"/>
        <v>16532.400000000001</v>
      </c>
      <c r="M204" s="84">
        <v>23400</v>
      </c>
      <c r="N204" s="85">
        <f t="shared" si="17"/>
        <v>16532.400000000001</v>
      </c>
      <c r="O204" s="159">
        <f t="shared" si="18"/>
        <v>0</v>
      </c>
      <c r="Q204" s="45"/>
    </row>
    <row r="205" spans="1:17" ht="15" customHeight="1" x14ac:dyDescent="0.25">
      <c r="A205" s="37">
        <v>4686</v>
      </c>
      <c r="B205" s="164" t="s">
        <v>497</v>
      </c>
      <c r="C205" s="62">
        <v>327</v>
      </c>
      <c r="D205" s="63">
        <v>10.56310712730148</v>
      </c>
      <c r="E205" s="64">
        <v>0.5</v>
      </c>
      <c r="F205" s="64">
        <f t="shared" si="19"/>
        <v>0.5</v>
      </c>
      <c r="G205" s="65">
        <v>9.002433090024331E-2</v>
      </c>
      <c r="H205" s="52">
        <v>30000</v>
      </c>
      <c r="I205" s="132">
        <v>30000</v>
      </c>
      <c r="J205" s="141">
        <f t="shared" si="15"/>
        <v>30000</v>
      </c>
      <c r="K205" s="142">
        <v>6569</v>
      </c>
      <c r="L205" s="78">
        <f t="shared" si="16"/>
        <v>23431</v>
      </c>
      <c r="M205" s="79">
        <v>32500</v>
      </c>
      <c r="N205" s="80">
        <f t="shared" si="17"/>
        <v>23431</v>
      </c>
      <c r="O205" s="158">
        <f t="shared" si="18"/>
        <v>0</v>
      </c>
      <c r="Q205" s="45"/>
    </row>
    <row r="206" spans="1:17" s="119" customFormat="1" ht="15" customHeight="1" x14ac:dyDescent="0.25">
      <c r="A206" s="111">
        <v>4753</v>
      </c>
      <c r="B206" s="167" t="s">
        <v>498</v>
      </c>
      <c r="C206" s="112">
        <v>2742</v>
      </c>
      <c r="D206" s="113">
        <v>11.373676634873496</v>
      </c>
      <c r="E206" s="114">
        <v>0.7</v>
      </c>
      <c r="F206" s="114">
        <f t="shared" si="19"/>
        <v>0.30000000000000004</v>
      </c>
      <c r="G206" s="115">
        <v>0.39237348538845329</v>
      </c>
      <c r="H206" s="116">
        <v>60000</v>
      </c>
      <c r="I206" s="135">
        <v>60000</v>
      </c>
      <c r="J206" s="143">
        <f t="shared" si="15"/>
        <v>60000</v>
      </c>
      <c r="K206" s="146">
        <v>60000.000000000007</v>
      </c>
      <c r="L206" s="129">
        <f t="shared" si="16"/>
        <v>0</v>
      </c>
      <c r="M206" s="117">
        <v>27300</v>
      </c>
      <c r="N206" s="118">
        <f t="shared" si="17"/>
        <v>0</v>
      </c>
      <c r="O206" s="161">
        <f t="shared" si="18"/>
        <v>0</v>
      </c>
    </row>
    <row r="207" spans="1:17" ht="15" customHeight="1" x14ac:dyDescent="0.25">
      <c r="A207" s="37">
        <v>4760</v>
      </c>
      <c r="B207" s="164" t="s">
        <v>499</v>
      </c>
      <c r="C207" s="62">
        <v>636</v>
      </c>
      <c r="D207" s="63">
        <v>5.7044964652047288</v>
      </c>
      <c r="E207" s="64">
        <v>0.6</v>
      </c>
      <c r="F207" s="64">
        <f t="shared" si="19"/>
        <v>0.4</v>
      </c>
      <c r="G207" s="65">
        <v>0.22791519434628976</v>
      </c>
      <c r="H207" s="52">
        <v>30000</v>
      </c>
      <c r="I207" s="132">
        <v>30000</v>
      </c>
      <c r="J207" s="141">
        <f t="shared" si="15"/>
        <v>30000</v>
      </c>
      <c r="K207" s="142">
        <v>7272</v>
      </c>
      <c r="L207" s="78">
        <f t="shared" si="16"/>
        <v>22728</v>
      </c>
      <c r="M207" s="79">
        <v>31200</v>
      </c>
      <c r="N207" s="80">
        <f t="shared" si="17"/>
        <v>22728</v>
      </c>
      <c r="O207" s="158">
        <f t="shared" si="18"/>
        <v>0</v>
      </c>
      <c r="Q207" s="45"/>
    </row>
    <row r="208" spans="1:17" s="119" customFormat="1" ht="15" customHeight="1" x14ac:dyDescent="0.25">
      <c r="A208" s="111">
        <v>4781</v>
      </c>
      <c r="B208" s="167" t="s">
        <v>500</v>
      </c>
      <c r="C208" s="112">
        <v>2479</v>
      </c>
      <c r="D208" s="113">
        <v>6.4747150393353339</v>
      </c>
      <c r="E208" s="114">
        <v>0.7</v>
      </c>
      <c r="F208" s="114">
        <f t="shared" si="19"/>
        <v>0.30000000000000004</v>
      </c>
      <c r="G208" s="115">
        <v>0.42676767676767674</v>
      </c>
      <c r="H208" s="116">
        <v>60000</v>
      </c>
      <c r="I208" s="135">
        <v>60000</v>
      </c>
      <c r="J208" s="143">
        <f t="shared" si="15"/>
        <v>60000</v>
      </c>
      <c r="K208" s="146">
        <v>60000.100000000006</v>
      </c>
      <c r="L208" s="129">
        <v>0</v>
      </c>
      <c r="M208" s="117">
        <v>44100</v>
      </c>
      <c r="N208" s="118">
        <f t="shared" si="17"/>
        <v>0</v>
      </c>
      <c r="O208" s="161">
        <f t="shared" si="18"/>
        <v>0</v>
      </c>
    </row>
    <row r="209" spans="1:71" s="119" customFormat="1" ht="15" customHeight="1" x14ac:dyDescent="0.25">
      <c r="A209" s="111">
        <v>4795</v>
      </c>
      <c r="B209" s="166" t="s">
        <v>501</v>
      </c>
      <c r="C209" s="120">
        <v>486</v>
      </c>
      <c r="D209" s="121">
        <v>1.7199582250883876</v>
      </c>
      <c r="E209" s="122">
        <v>0.7</v>
      </c>
      <c r="F209" s="122">
        <f t="shared" si="19"/>
        <v>0.30000000000000004</v>
      </c>
      <c r="G209" s="123">
        <v>2.0161290322580645E-3</v>
      </c>
      <c r="H209" s="124">
        <v>30000</v>
      </c>
      <c r="I209" s="134">
        <v>30000</v>
      </c>
      <c r="J209" s="141">
        <f t="shared" si="15"/>
        <v>30000</v>
      </c>
      <c r="K209" s="145">
        <v>29999.900000000005</v>
      </c>
      <c r="L209" s="127">
        <f t="shared" si="16"/>
        <v>9.999999999490683E-2</v>
      </c>
      <c r="M209" s="125">
        <v>980</v>
      </c>
      <c r="N209" s="126">
        <f t="shared" si="17"/>
        <v>9.999999999490683E-2</v>
      </c>
      <c r="O209" s="160">
        <f t="shared" si="18"/>
        <v>0</v>
      </c>
    </row>
    <row r="210" spans="1:71" ht="15" customHeight="1" x14ac:dyDescent="0.25">
      <c r="A210" s="37">
        <v>4802</v>
      </c>
      <c r="B210" s="165" t="s">
        <v>502</v>
      </c>
      <c r="C210" s="67">
        <v>2279</v>
      </c>
      <c r="D210" s="68">
        <v>9.643295318588704</v>
      </c>
      <c r="E210" s="69">
        <v>0.7</v>
      </c>
      <c r="F210" s="69">
        <f t="shared" si="19"/>
        <v>0.30000000000000004</v>
      </c>
      <c r="G210" s="70">
        <v>0.36929824561403507</v>
      </c>
      <c r="H210" s="53">
        <v>60000</v>
      </c>
      <c r="I210" s="133">
        <v>60000</v>
      </c>
      <c r="J210" s="143">
        <f t="shared" si="15"/>
        <v>60000</v>
      </c>
      <c r="K210" s="144">
        <v>59525</v>
      </c>
      <c r="L210" s="128">
        <f t="shared" si="16"/>
        <v>475</v>
      </c>
      <c r="M210" s="84">
        <v>2030</v>
      </c>
      <c r="N210" s="85">
        <f t="shared" si="17"/>
        <v>475</v>
      </c>
      <c r="O210" s="159">
        <f t="shared" si="18"/>
        <v>0</v>
      </c>
      <c r="Q210" s="45"/>
    </row>
    <row r="211" spans="1:71" ht="15" customHeight="1" x14ac:dyDescent="0.25">
      <c r="A211" s="37">
        <v>4851</v>
      </c>
      <c r="B211" s="164" t="s">
        <v>503</v>
      </c>
      <c r="C211" s="62">
        <v>1410</v>
      </c>
      <c r="D211" s="63">
        <v>5.3962410159375436</v>
      </c>
      <c r="E211" s="64">
        <v>0.8</v>
      </c>
      <c r="F211" s="64">
        <f t="shared" si="19"/>
        <v>0.19999999999999996</v>
      </c>
      <c r="G211" s="65">
        <v>0.50900900900900903</v>
      </c>
      <c r="H211" s="55">
        <v>58360</v>
      </c>
      <c r="I211" s="132">
        <f>40*C211</f>
        <v>56400</v>
      </c>
      <c r="J211" s="141">
        <f t="shared" si="15"/>
        <v>58360</v>
      </c>
      <c r="K211" s="142">
        <v>34444</v>
      </c>
      <c r="L211" s="78">
        <f t="shared" si="16"/>
        <v>23916</v>
      </c>
      <c r="M211" s="79">
        <v>73600</v>
      </c>
      <c r="N211" s="80">
        <f t="shared" si="17"/>
        <v>23916</v>
      </c>
      <c r="O211" s="158">
        <f t="shared" si="18"/>
        <v>0</v>
      </c>
      <c r="Q211" s="45"/>
    </row>
    <row r="212" spans="1:71" ht="15" customHeight="1" x14ac:dyDescent="0.25">
      <c r="A212" s="37">
        <v>4865</v>
      </c>
      <c r="B212" s="165" t="s">
        <v>504</v>
      </c>
      <c r="C212" s="67">
        <v>432</v>
      </c>
      <c r="D212" s="68">
        <v>5.7269058907497516</v>
      </c>
      <c r="E212" s="69">
        <v>0.7</v>
      </c>
      <c r="F212" s="69">
        <f t="shared" si="19"/>
        <v>0.30000000000000004</v>
      </c>
      <c r="G212" s="70">
        <v>0.32029339853300731</v>
      </c>
      <c r="H212" s="53">
        <v>30000</v>
      </c>
      <c r="I212" s="133">
        <v>30000</v>
      </c>
      <c r="J212" s="143">
        <f t="shared" si="15"/>
        <v>30000</v>
      </c>
      <c r="K212" s="144">
        <v>25678.5</v>
      </c>
      <c r="L212" s="128">
        <f t="shared" si="16"/>
        <v>4321.5</v>
      </c>
      <c r="M212" s="84">
        <v>0</v>
      </c>
      <c r="N212" s="85">
        <f t="shared" si="17"/>
        <v>0</v>
      </c>
      <c r="O212" s="159">
        <f t="shared" si="18"/>
        <v>4321.5</v>
      </c>
      <c r="Q212" s="45"/>
    </row>
    <row r="213" spans="1:71" s="119" customFormat="1" ht="15" customHeight="1" x14ac:dyDescent="0.25">
      <c r="A213" s="111">
        <v>4872</v>
      </c>
      <c r="B213" s="166" t="s">
        <v>505</v>
      </c>
      <c r="C213" s="120">
        <v>1647</v>
      </c>
      <c r="D213" s="121">
        <v>14.66098189808565</v>
      </c>
      <c r="E213" s="122">
        <v>0.6</v>
      </c>
      <c r="F213" s="122">
        <f t="shared" si="19"/>
        <v>0.4</v>
      </c>
      <c r="G213" s="123">
        <v>0.31349693251533745</v>
      </c>
      <c r="H213" s="124">
        <v>60000</v>
      </c>
      <c r="I213" s="134">
        <v>60000</v>
      </c>
      <c r="J213" s="141">
        <f t="shared" si="15"/>
        <v>60000</v>
      </c>
      <c r="K213" s="145">
        <v>60000.200000000004</v>
      </c>
      <c r="L213" s="127">
        <v>0</v>
      </c>
      <c r="M213" s="125">
        <v>16800</v>
      </c>
      <c r="N213" s="126">
        <f t="shared" si="17"/>
        <v>0</v>
      </c>
      <c r="O213" s="160">
        <f t="shared" si="18"/>
        <v>0</v>
      </c>
    </row>
    <row r="214" spans="1:71" ht="15" customHeight="1" x14ac:dyDescent="0.25">
      <c r="A214" s="37">
        <v>4904</v>
      </c>
      <c r="B214" s="165" t="s">
        <v>506</v>
      </c>
      <c r="C214" s="67">
        <v>555</v>
      </c>
      <c r="D214" s="68">
        <v>2.6599695872688769</v>
      </c>
      <c r="E214" s="69">
        <v>0.7</v>
      </c>
      <c r="F214" s="69">
        <f t="shared" si="19"/>
        <v>0.30000000000000004</v>
      </c>
      <c r="G214" s="70">
        <v>0.41284403669724773</v>
      </c>
      <c r="H214" s="53">
        <v>30000</v>
      </c>
      <c r="I214" s="133">
        <v>30000</v>
      </c>
      <c r="J214" s="143">
        <f t="shared" si="15"/>
        <v>30000</v>
      </c>
      <c r="K214" s="144">
        <v>27272</v>
      </c>
      <c r="L214" s="128">
        <f t="shared" si="16"/>
        <v>2728</v>
      </c>
      <c r="M214" s="84">
        <v>11900</v>
      </c>
      <c r="N214" s="85">
        <f t="shared" si="17"/>
        <v>2728</v>
      </c>
      <c r="O214" s="159">
        <f t="shared" si="18"/>
        <v>0</v>
      </c>
      <c r="Q214" s="45"/>
    </row>
    <row r="215" spans="1:71" s="119" customFormat="1" ht="15" customHeight="1" x14ac:dyDescent="0.25">
      <c r="A215" s="111">
        <v>5523</v>
      </c>
      <c r="B215" s="166" t="s">
        <v>507</v>
      </c>
      <c r="C215" s="120">
        <v>1277</v>
      </c>
      <c r="D215" s="121">
        <v>4.2767819503115216</v>
      </c>
      <c r="E215" s="122">
        <v>0.6</v>
      </c>
      <c r="F215" s="122">
        <f t="shared" si="19"/>
        <v>0.4</v>
      </c>
      <c r="G215" s="123">
        <v>0.28962188254223653</v>
      </c>
      <c r="H215" s="124">
        <v>51720</v>
      </c>
      <c r="I215" s="134">
        <f>40*C215</f>
        <v>51080</v>
      </c>
      <c r="J215" s="141">
        <f t="shared" si="15"/>
        <v>51720</v>
      </c>
      <c r="K215" s="145">
        <v>51720.4</v>
      </c>
      <c r="L215" s="127">
        <v>0</v>
      </c>
      <c r="M215" s="125">
        <v>15000</v>
      </c>
      <c r="N215" s="126">
        <f t="shared" si="17"/>
        <v>0</v>
      </c>
      <c r="O215" s="160">
        <f t="shared" si="18"/>
        <v>0</v>
      </c>
    </row>
    <row r="216" spans="1:71" ht="15" customHeight="1" x14ac:dyDescent="0.25">
      <c r="A216" s="37">
        <v>3850</v>
      </c>
      <c r="B216" s="165" t="s">
        <v>508</v>
      </c>
      <c r="C216" s="67">
        <v>715</v>
      </c>
      <c r="D216" s="68">
        <v>3.6008179674499279</v>
      </c>
      <c r="E216" s="69">
        <v>0.7</v>
      </c>
      <c r="F216" s="69">
        <f t="shared" si="19"/>
        <v>0.30000000000000004</v>
      </c>
      <c r="G216" s="70">
        <v>0.46666666666666667</v>
      </c>
      <c r="H216" s="53">
        <v>30000</v>
      </c>
      <c r="I216" s="133">
        <v>30000</v>
      </c>
      <c r="J216" s="143">
        <f t="shared" si="15"/>
        <v>30000</v>
      </c>
      <c r="K216" s="144">
        <v>26695.000000000004</v>
      </c>
      <c r="L216" s="128">
        <f t="shared" si="16"/>
        <v>3304.9999999999964</v>
      </c>
      <c r="M216" s="84">
        <v>18900</v>
      </c>
      <c r="N216" s="85">
        <f t="shared" si="17"/>
        <v>3304.9999999999964</v>
      </c>
      <c r="O216" s="159">
        <f t="shared" si="18"/>
        <v>0</v>
      </c>
      <c r="Q216" s="45"/>
    </row>
    <row r="217" spans="1:71" s="43" customFormat="1" ht="15" customHeight="1" x14ac:dyDescent="0.25">
      <c r="A217" s="42">
        <v>4956</v>
      </c>
      <c r="B217" s="164" t="s">
        <v>509</v>
      </c>
      <c r="C217" s="62">
        <v>942</v>
      </c>
      <c r="D217" s="63">
        <v>7.296555928778953</v>
      </c>
      <c r="E217" s="64">
        <v>0.5</v>
      </c>
      <c r="F217" s="64">
        <f t="shared" si="19"/>
        <v>0.5</v>
      </c>
      <c r="G217" s="65">
        <v>0.14985590778097982</v>
      </c>
      <c r="H217" s="55">
        <v>39000</v>
      </c>
      <c r="I217" s="132">
        <f>40*C217</f>
        <v>37680</v>
      </c>
      <c r="J217" s="141">
        <f t="shared" si="15"/>
        <v>39000</v>
      </c>
      <c r="K217" s="142">
        <v>38955</v>
      </c>
      <c r="L217" s="78">
        <f t="shared" si="16"/>
        <v>45</v>
      </c>
      <c r="M217" s="79">
        <v>34500</v>
      </c>
      <c r="N217" s="80">
        <f t="shared" si="17"/>
        <v>45</v>
      </c>
      <c r="O217" s="158">
        <f t="shared" si="18"/>
        <v>0</v>
      </c>
      <c r="P217" s="38"/>
      <c r="Q217" s="44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</row>
    <row r="218" spans="1:71" ht="15" customHeight="1" x14ac:dyDescent="0.25">
      <c r="A218" s="37">
        <v>4963</v>
      </c>
      <c r="B218" s="165" t="s">
        <v>510</v>
      </c>
      <c r="C218" s="67">
        <v>556</v>
      </c>
      <c r="D218" s="68">
        <v>3.595028920223081</v>
      </c>
      <c r="E218" s="69">
        <v>0.6</v>
      </c>
      <c r="F218" s="69">
        <f t="shared" si="19"/>
        <v>0.4</v>
      </c>
      <c r="G218" s="70">
        <v>0.14748201438848921</v>
      </c>
      <c r="H218" s="53">
        <v>30000</v>
      </c>
      <c r="I218" s="133">
        <v>30000</v>
      </c>
      <c r="J218" s="143">
        <f t="shared" si="15"/>
        <v>30000</v>
      </c>
      <c r="K218" s="144">
        <v>0</v>
      </c>
      <c r="L218" s="128">
        <f t="shared" si="16"/>
        <v>30000</v>
      </c>
      <c r="M218" s="84">
        <v>29400</v>
      </c>
      <c r="N218" s="85">
        <f t="shared" si="17"/>
        <v>29400</v>
      </c>
      <c r="O218" s="159">
        <f t="shared" si="18"/>
        <v>600</v>
      </c>
      <c r="Q218" s="45"/>
    </row>
    <row r="219" spans="1:71" ht="15" customHeight="1" x14ac:dyDescent="0.25">
      <c r="A219" s="37">
        <v>1673</v>
      </c>
      <c r="B219" s="164" t="s">
        <v>511</v>
      </c>
      <c r="C219" s="62">
        <v>604</v>
      </c>
      <c r="D219" s="63">
        <v>5.0813522262013615</v>
      </c>
      <c r="E219" s="64">
        <v>0.7</v>
      </c>
      <c r="F219" s="64">
        <f t="shared" si="19"/>
        <v>0.30000000000000004</v>
      </c>
      <c r="G219" s="65">
        <v>0.50180505415162457</v>
      </c>
      <c r="H219" s="52">
        <v>30000</v>
      </c>
      <c r="I219" s="132">
        <v>30000</v>
      </c>
      <c r="J219" s="141">
        <f t="shared" si="15"/>
        <v>30000</v>
      </c>
      <c r="K219" s="142">
        <v>17388</v>
      </c>
      <c r="L219" s="78">
        <f t="shared" si="16"/>
        <v>12612</v>
      </c>
      <c r="M219" s="79">
        <v>3500</v>
      </c>
      <c r="N219" s="80">
        <f t="shared" si="17"/>
        <v>3500</v>
      </c>
      <c r="O219" s="158">
        <f t="shared" si="18"/>
        <v>9112</v>
      </c>
      <c r="Q219" s="45"/>
    </row>
    <row r="220" spans="1:71" s="119" customFormat="1" ht="15" customHeight="1" x14ac:dyDescent="0.25">
      <c r="A220" s="111">
        <v>5019</v>
      </c>
      <c r="B220" s="167" t="s">
        <v>512</v>
      </c>
      <c r="C220" s="112">
        <v>1138</v>
      </c>
      <c r="D220" s="113">
        <v>7.6080201068445739</v>
      </c>
      <c r="E220" s="114">
        <v>0.6</v>
      </c>
      <c r="F220" s="114">
        <f t="shared" si="19"/>
        <v>0.4</v>
      </c>
      <c r="G220" s="115">
        <v>0.31034482758620691</v>
      </c>
      <c r="H220" s="116">
        <v>46000</v>
      </c>
      <c r="I220" s="135">
        <f>40*C220</f>
        <v>45520</v>
      </c>
      <c r="J220" s="143">
        <f t="shared" si="15"/>
        <v>46000</v>
      </c>
      <c r="K220" s="146">
        <v>45999.8</v>
      </c>
      <c r="L220" s="129">
        <f t="shared" si="16"/>
        <v>0.19999999999708962</v>
      </c>
      <c r="M220" s="117">
        <v>7800</v>
      </c>
      <c r="N220" s="118">
        <f t="shared" si="17"/>
        <v>0.19999999999708962</v>
      </c>
      <c r="O220" s="161">
        <f t="shared" si="18"/>
        <v>0</v>
      </c>
    </row>
    <row r="221" spans="1:71" ht="15" customHeight="1" x14ac:dyDescent="0.25">
      <c r="A221" s="37">
        <v>5100</v>
      </c>
      <c r="B221" s="164" t="s">
        <v>513</v>
      </c>
      <c r="C221" s="62">
        <v>2759</v>
      </c>
      <c r="D221" s="63">
        <v>11.703125286182294</v>
      </c>
      <c r="E221" s="64">
        <v>0.6</v>
      </c>
      <c r="F221" s="64">
        <f t="shared" si="19"/>
        <v>0.4</v>
      </c>
      <c r="G221" s="65">
        <v>0.26120996441281141</v>
      </c>
      <c r="H221" s="52">
        <v>60000</v>
      </c>
      <c r="I221" s="132">
        <v>60000</v>
      </c>
      <c r="J221" s="141">
        <f t="shared" si="15"/>
        <v>60000</v>
      </c>
      <c r="K221" s="142">
        <v>59254.400000000001</v>
      </c>
      <c r="L221" s="78">
        <f t="shared" si="16"/>
        <v>745.59999999999854</v>
      </c>
      <c r="M221" s="79">
        <v>189600</v>
      </c>
      <c r="N221" s="80">
        <f t="shared" si="17"/>
        <v>745.59999999999854</v>
      </c>
      <c r="O221" s="158">
        <f t="shared" si="18"/>
        <v>0</v>
      </c>
      <c r="Q221" s="45"/>
    </row>
    <row r="222" spans="1:71" ht="15" customHeight="1" x14ac:dyDescent="0.25">
      <c r="A222" s="37">
        <v>5124</v>
      </c>
      <c r="B222" s="165" t="s">
        <v>514</v>
      </c>
      <c r="C222" s="67">
        <v>294</v>
      </c>
      <c r="D222" s="68">
        <v>2.4573310725118507</v>
      </c>
      <c r="E222" s="69">
        <v>0.8</v>
      </c>
      <c r="F222" s="69">
        <f t="shared" si="19"/>
        <v>0.19999999999999996</v>
      </c>
      <c r="G222" s="70">
        <v>0.54635761589403975</v>
      </c>
      <c r="H222" s="53">
        <v>30000</v>
      </c>
      <c r="I222" s="133">
        <v>30000</v>
      </c>
      <c r="J222" s="143">
        <f t="shared" si="15"/>
        <v>30000</v>
      </c>
      <c r="K222" s="144">
        <v>13497.199999999997</v>
      </c>
      <c r="L222" s="128">
        <f t="shared" si="16"/>
        <v>16502.800000000003</v>
      </c>
      <c r="M222" s="84">
        <v>0</v>
      </c>
      <c r="N222" s="85">
        <f t="shared" si="17"/>
        <v>0</v>
      </c>
      <c r="O222" s="159">
        <f t="shared" si="18"/>
        <v>16502.800000000003</v>
      </c>
      <c r="Q222" s="45"/>
    </row>
    <row r="223" spans="1:71" ht="15" customHeight="1" x14ac:dyDescent="0.25">
      <c r="A223" s="37">
        <v>5130</v>
      </c>
      <c r="B223" s="164" t="s">
        <v>515</v>
      </c>
      <c r="C223" s="62">
        <v>566</v>
      </c>
      <c r="D223" s="63">
        <v>4.822972890817538</v>
      </c>
      <c r="E223" s="64">
        <v>0.7</v>
      </c>
      <c r="F223" s="64">
        <f t="shared" si="19"/>
        <v>0.30000000000000004</v>
      </c>
      <c r="G223" s="65">
        <v>0.34551495016611294</v>
      </c>
      <c r="H223" s="52">
        <v>30000</v>
      </c>
      <c r="I223" s="132">
        <v>30000</v>
      </c>
      <c r="J223" s="141">
        <f t="shared" si="15"/>
        <v>30000</v>
      </c>
      <c r="K223" s="142">
        <v>15470.700000000003</v>
      </c>
      <c r="L223" s="78">
        <f t="shared" si="16"/>
        <v>14529.299999999997</v>
      </c>
      <c r="M223" s="79">
        <v>38500</v>
      </c>
      <c r="N223" s="80">
        <f t="shared" si="17"/>
        <v>14529.299999999997</v>
      </c>
      <c r="O223" s="158">
        <f t="shared" si="18"/>
        <v>0</v>
      </c>
      <c r="Q223" s="45"/>
    </row>
    <row r="224" spans="1:71" s="119" customFormat="1" ht="15" customHeight="1" x14ac:dyDescent="0.25">
      <c r="A224" s="111">
        <v>5138</v>
      </c>
      <c r="B224" s="167" t="s">
        <v>516</v>
      </c>
      <c r="C224" s="112">
        <v>2270</v>
      </c>
      <c r="D224" s="113">
        <v>13.601284950178623</v>
      </c>
      <c r="E224" s="114">
        <v>0.6</v>
      </c>
      <c r="F224" s="114">
        <f t="shared" si="19"/>
        <v>0.4</v>
      </c>
      <c r="G224" s="115">
        <v>0.28223624887285842</v>
      </c>
      <c r="H224" s="116">
        <v>60000</v>
      </c>
      <c r="I224" s="135">
        <v>60000</v>
      </c>
      <c r="J224" s="143">
        <f t="shared" si="15"/>
        <v>60000</v>
      </c>
      <c r="K224" s="146">
        <v>60000</v>
      </c>
      <c r="L224" s="129">
        <f t="shared" si="16"/>
        <v>0</v>
      </c>
      <c r="M224" s="117">
        <v>15600</v>
      </c>
      <c r="N224" s="118">
        <f t="shared" si="17"/>
        <v>0</v>
      </c>
      <c r="O224" s="161">
        <f t="shared" si="18"/>
        <v>0</v>
      </c>
    </row>
    <row r="225" spans="1:71" ht="15" customHeight="1" x14ac:dyDescent="0.25">
      <c r="A225" s="37">
        <v>5258</v>
      </c>
      <c r="B225" s="164" t="s">
        <v>517</v>
      </c>
      <c r="C225" s="62">
        <v>254</v>
      </c>
      <c r="D225" s="63">
        <v>13.063894990930802</v>
      </c>
      <c r="E225" s="64">
        <v>0.8</v>
      </c>
      <c r="F225" s="64">
        <f t="shared" si="19"/>
        <v>0.19999999999999996</v>
      </c>
      <c r="G225" s="65">
        <v>0.54379562043795615</v>
      </c>
      <c r="H225" s="52">
        <v>30000</v>
      </c>
      <c r="I225" s="132">
        <v>30000</v>
      </c>
      <c r="J225" s="141">
        <f t="shared" si="15"/>
        <v>30000</v>
      </c>
      <c r="K225" s="142">
        <v>12605.599999999997</v>
      </c>
      <c r="L225" s="78">
        <f t="shared" si="16"/>
        <v>17394.400000000001</v>
      </c>
      <c r="M225" s="79">
        <v>20000</v>
      </c>
      <c r="N225" s="80">
        <f t="shared" si="17"/>
        <v>17394.400000000001</v>
      </c>
      <c r="O225" s="158">
        <f t="shared" si="18"/>
        <v>0</v>
      </c>
      <c r="Q225" s="45"/>
    </row>
    <row r="226" spans="1:71" ht="15" customHeight="1" x14ac:dyDescent="0.25">
      <c r="A226" s="37">
        <v>5264</v>
      </c>
      <c r="B226" s="165" t="s">
        <v>518</v>
      </c>
      <c r="C226" s="67">
        <v>2496</v>
      </c>
      <c r="D226" s="68">
        <v>14.92510533707021</v>
      </c>
      <c r="E226" s="69">
        <v>0.7</v>
      </c>
      <c r="F226" s="69">
        <f t="shared" si="19"/>
        <v>0.30000000000000004</v>
      </c>
      <c r="G226" s="70">
        <v>0.45141700404858298</v>
      </c>
      <c r="H226" s="53">
        <v>0</v>
      </c>
      <c r="I226" s="137">
        <v>60000</v>
      </c>
      <c r="J226" s="143">
        <f t="shared" si="15"/>
        <v>60000</v>
      </c>
      <c r="K226" s="144">
        <v>0</v>
      </c>
      <c r="L226" s="128">
        <f t="shared" si="16"/>
        <v>60000</v>
      </c>
      <c r="M226" s="84">
        <v>275800</v>
      </c>
      <c r="N226" s="85">
        <f t="shared" si="17"/>
        <v>60000</v>
      </c>
      <c r="O226" s="159">
        <f t="shared" si="18"/>
        <v>0</v>
      </c>
      <c r="Q226" s="45"/>
    </row>
    <row r="227" spans="1:71" ht="15" customHeight="1" x14ac:dyDescent="0.25">
      <c r="A227" s="37">
        <v>5306</v>
      </c>
      <c r="B227" s="164" t="s">
        <v>519</v>
      </c>
      <c r="C227" s="62">
        <v>642</v>
      </c>
      <c r="D227" s="63">
        <v>4.1093261068303288</v>
      </c>
      <c r="E227" s="64">
        <v>0.8</v>
      </c>
      <c r="F227" s="64">
        <f t="shared" si="19"/>
        <v>0.19999999999999996</v>
      </c>
      <c r="G227" s="65">
        <v>0.46991404011461319</v>
      </c>
      <c r="H227" s="52">
        <v>30000</v>
      </c>
      <c r="I227" s="132">
        <v>30000</v>
      </c>
      <c r="J227" s="141">
        <f t="shared" si="15"/>
        <v>30000</v>
      </c>
      <c r="K227" s="142">
        <v>3352.5000000000005</v>
      </c>
      <c r="L227" s="78">
        <f t="shared" si="16"/>
        <v>26647.5</v>
      </c>
      <c r="M227" s="79">
        <v>61600</v>
      </c>
      <c r="N227" s="80">
        <f t="shared" si="17"/>
        <v>26647.5</v>
      </c>
      <c r="O227" s="158">
        <f t="shared" si="18"/>
        <v>0</v>
      </c>
      <c r="Q227" s="45"/>
    </row>
    <row r="228" spans="1:71" s="119" customFormat="1" ht="15" customHeight="1" x14ac:dyDescent="0.25">
      <c r="A228" s="111">
        <v>5348</v>
      </c>
      <c r="B228" s="167" t="s">
        <v>520</v>
      </c>
      <c r="C228" s="112">
        <v>728</v>
      </c>
      <c r="D228" s="113">
        <v>6.6695372611559351</v>
      </c>
      <c r="E228" s="114">
        <v>0.6</v>
      </c>
      <c r="F228" s="114">
        <f t="shared" si="19"/>
        <v>0.4</v>
      </c>
      <c r="G228" s="115">
        <v>0.27715877437325903</v>
      </c>
      <c r="H228" s="116">
        <v>30000</v>
      </c>
      <c r="I228" s="135">
        <v>30000</v>
      </c>
      <c r="J228" s="143">
        <f t="shared" si="15"/>
        <v>30000</v>
      </c>
      <c r="K228" s="146">
        <v>30000</v>
      </c>
      <c r="L228" s="129">
        <f t="shared" si="16"/>
        <v>0</v>
      </c>
      <c r="M228" s="117">
        <v>6000</v>
      </c>
      <c r="N228" s="118">
        <f t="shared" si="17"/>
        <v>0</v>
      </c>
      <c r="O228" s="161">
        <f t="shared" si="18"/>
        <v>0</v>
      </c>
    </row>
    <row r="229" spans="1:71" ht="15" customHeight="1" x14ac:dyDescent="0.25">
      <c r="A229" s="37">
        <v>5362</v>
      </c>
      <c r="B229" s="164" t="s">
        <v>521</v>
      </c>
      <c r="C229" s="62">
        <v>367</v>
      </c>
      <c r="D229" s="63">
        <v>3.8347204835616386</v>
      </c>
      <c r="E229" s="64">
        <v>0.7</v>
      </c>
      <c r="F229" s="64">
        <f t="shared" si="19"/>
        <v>0.30000000000000004</v>
      </c>
      <c r="G229" s="65">
        <v>0.33695652173913043</v>
      </c>
      <c r="H229" s="52">
        <v>30000</v>
      </c>
      <c r="I229" s="132">
        <v>30000</v>
      </c>
      <c r="J229" s="141">
        <f t="shared" si="15"/>
        <v>30000</v>
      </c>
      <c r="K229" s="142">
        <v>5424.3000000000011</v>
      </c>
      <c r="L229" s="78">
        <f t="shared" si="16"/>
        <v>24575.699999999997</v>
      </c>
      <c r="M229" s="79">
        <v>980</v>
      </c>
      <c r="N229" s="80">
        <f t="shared" si="17"/>
        <v>980</v>
      </c>
      <c r="O229" s="158">
        <f t="shared" si="18"/>
        <v>23595.699999999997</v>
      </c>
      <c r="Q229" s="45"/>
    </row>
    <row r="230" spans="1:71" ht="15" customHeight="1" x14ac:dyDescent="0.25">
      <c r="A230" s="37">
        <v>5376</v>
      </c>
      <c r="B230" s="165" t="s">
        <v>522</v>
      </c>
      <c r="C230" s="67">
        <v>480</v>
      </c>
      <c r="D230" s="68">
        <v>4.3528727697947538</v>
      </c>
      <c r="E230" s="69">
        <v>0.8</v>
      </c>
      <c r="F230" s="69">
        <f t="shared" si="19"/>
        <v>0.19999999999999996</v>
      </c>
      <c r="G230" s="70">
        <v>0.60125260960334026</v>
      </c>
      <c r="H230" s="53">
        <v>30000</v>
      </c>
      <c r="I230" s="133">
        <v>30000</v>
      </c>
      <c r="J230" s="143">
        <f t="shared" si="15"/>
        <v>30000</v>
      </c>
      <c r="K230" s="144">
        <v>22834</v>
      </c>
      <c r="L230" s="128">
        <f t="shared" si="16"/>
        <v>7166</v>
      </c>
      <c r="M230" s="84">
        <v>0</v>
      </c>
      <c r="N230" s="85">
        <f t="shared" si="17"/>
        <v>0</v>
      </c>
      <c r="O230" s="159">
        <f t="shared" si="18"/>
        <v>7166</v>
      </c>
      <c r="Q230" s="45"/>
    </row>
    <row r="231" spans="1:71" ht="15" customHeight="1" x14ac:dyDescent="0.25">
      <c r="A231" s="37">
        <v>5397</v>
      </c>
      <c r="B231" s="164" t="s">
        <v>523</v>
      </c>
      <c r="C231" s="62">
        <v>308</v>
      </c>
      <c r="D231" s="63">
        <v>1.9373263039939239</v>
      </c>
      <c r="E231" s="64">
        <v>0.7</v>
      </c>
      <c r="F231" s="64">
        <f t="shared" si="19"/>
        <v>0.30000000000000004</v>
      </c>
      <c r="G231" s="65">
        <v>0.38432835820895522</v>
      </c>
      <c r="H231" s="52">
        <v>30000</v>
      </c>
      <c r="I231" s="132">
        <v>30000</v>
      </c>
      <c r="J231" s="141">
        <f t="shared" si="15"/>
        <v>30000</v>
      </c>
      <c r="K231" s="142">
        <v>26009</v>
      </c>
      <c r="L231" s="78">
        <f t="shared" si="16"/>
        <v>3991</v>
      </c>
      <c r="M231" s="79">
        <v>13300</v>
      </c>
      <c r="N231" s="80">
        <f t="shared" si="17"/>
        <v>3991</v>
      </c>
      <c r="O231" s="158">
        <f t="shared" si="18"/>
        <v>0</v>
      </c>
      <c r="Q231" s="45"/>
    </row>
    <row r="232" spans="1:71" ht="15" customHeight="1" x14ac:dyDescent="0.25">
      <c r="A232" s="37">
        <v>4522</v>
      </c>
      <c r="B232" s="165" t="s">
        <v>524</v>
      </c>
      <c r="C232" s="67">
        <v>202</v>
      </c>
      <c r="D232" s="68">
        <v>0.69440625759097552</v>
      </c>
      <c r="E232" s="69">
        <v>0.7</v>
      </c>
      <c r="F232" s="69">
        <f t="shared" si="19"/>
        <v>0.30000000000000004</v>
      </c>
      <c r="G232" s="70">
        <v>0.43902439024390244</v>
      </c>
      <c r="H232" s="53">
        <v>30000</v>
      </c>
      <c r="I232" s="133">
        <v>30000</v>
      </c>
      <c r="J232" s="143">
        <f t="shared" si="15"/>
        <v>30000</v>
      </c>
      <c r="K232" s="144">
        <v>18831.2</v>
      </c>
      <c r="L232" s="128">
        <f t="shared" si="16"/>
        <v>11168.8</v>
      </c>
      <c r="M232" s="84">
        <v>1190</v>
      </c>
      <c r="N232" s="85">
        <f t="shared" si="17"/>
        <v>1190</v>
      </c>
      <c r="O232" s="159">
        <f t="shared" si="18"/>
        <v>9978.7999999999993</v>
      </c>
      <c r="Q232" s="45"/>
    </row>
    <row r="233" spans="1:71" ht="15" customHeight="1" x14ac:dyDescent="0.25">
      <c r="A233" s="37">
        <v>5457</v>
      </c>
      <c r="B233" s="164" t="s">
        <v>525</v>
      </c>
      <c r="C233" s="62">
        <v>1057</v>
      </c>
      <c r="D233" s="63">
        <v>5.3743759800355102</v>
      </c>
      <c r="E233" s="64">
        <v>0.6</v>
      </c>
      <c r="F233" s="64">
        <f t="shared" si="19"/>
        <v>0.4</v>
      </c>
      <c r="G233" s="65">
        <v>0.35305528612997089</v>
      </c>
      <c r="H233" s="55">
        <v>43560</v>
      </c>
      <c r="I233" s="132">
        <f>40*C233</f>
        <v>42280</v>
      </c>
      <c r="J233" s="141">
        <f t="shared" si="15"/>
        <v>43560</v>
      </c>
      <c r="K233" s="142">
        <v>19694.600000000002</v>
      </c>
      <c r="L233" s="78">
        <f t="shared" si="16"/>
        <v>23865.399999999998</v>
      </c>
      <c r="M233" s="79">
        <v>54600</v>
      </c>
      <c r="N233" s="80">
        <f t="shared" si="17"/>
        <v>23865.399999999998</v>
      </c>
      <c r="O233" s="158">
        <f t="shared" si="18"/>
        <v>0</v>
      </c>
      <c r="Q233" s="45"/>
    </row>
    <row r="234" spans="1:71" ht="15" customHeight="1" x14ac:dyDescent="0.25">
      <c r="A234" s="37">
        <v>2485</v>
      </c>
      <c r="B234" s="165" t="s">
        <v>526</v>
      </c>
      <c r="C234" s="67">
        <v>523</v>
      </c>
      <c r="D234" s="68">
        <v>9.1891742032990802</v>
      </c>
      <c r="E234" s="69">
        <v>0.7</v>
      </c>
      <c r="F234" s="69">
        <f t="shared" si="19"/>
        <v>0.30000000000000004</v>
      </c>
      <c r="G234" s="70">
        <v>0.39763779527559057</v>
      </c>
      <c r="H234" s="53">
        <v>30000</v>
      </c>
      <c r="I234" s="133">
        <v>30000</v>
      </c>
      <c r="J234" s="143">
        <f t="shared" si="15"/>
        <v>30000</v>
      </c>
      <c r="K234" s="144">
        <v>8535.6</v>
      </c>
      <c r="L234" s="128">
        <f t="shared" si="16"/>
        <v>21464.400000000001</v>
      </c>
      <c r="M234" s="84">
        <v>0</v>
      </c>
      <c r="N234" s="85">
        <f t="shared" si="17"/>
        <v>0</v>
      </c>
      <c r="O234" s="159">
        <f t="shared" si="18"/>
        <v>21464.400000000001</v>
      </c>
      <c r="Q234" s="45"/>
    </row>
    <row r="235" spans="1:71" s="119" customFormat="1" ht="15" customHeight="1" x14ac:dyDescent="0.25">
      <c r="A235" s="111">
        <v>5460</v>
      </c>
      <c r="B235" s="166" t="s">
        <v>527</v>
      </c>
      <c r="C235" s="120">
        <v>3114</v>
      </c>
      <c r="D235" s="121">
        <v>10.758298021056889</v>
      </c>
      <c r="E235" s="122">
        <v>0.7</v>
      </c>
      <c r="F235" s="122">
        <f t="shared" si="19"/>
        <v>0.30000000000000004</v>
      </c>
      <c r="G235" s="123">
        <v>0.43529411764705883</v>
      </c>
      <c r="H235" s="124">
        <v>60000</v>
      </c>
      <c r="I235" s="134">
        <v>60000</v>
      </c>
      <c r="J235" s="141">
        <f t="shared" si="15"/>
        <v>60000</v>
      </c>
      <c r="K235" s="145">
        <v>60000.000000000007</v>
      </c>
      <c r="L235" s="127">
        <f t="shared" si="16"/>
        <v>0</v>
      </c>
      <c r="M235" s="125">
        <v>36400</v>
      </c>
      <c r="N235" s="126">
        <f t="shared" si="17"/>
        <v>0</v>
      </c>
      <c r="O235" s="160">
        <f t="shared" si="18"/>
        <v>0</v>
      </c>
    </row>
    <row r="236" spans="1:71" s="43" customFormat="1" ht="15" customHeight="1" x14ac:dyDescent="0.25">
      <c r="A236" s="42">
        <v>5467</v>
      </c>
      <c r="B236" s="165" t="s">
        <v>528</v>
      </c>
      <c r="C236" s="67">
        <v>775</v>
      </c>
      <c r="D236" s="68">
        <v>9.6636545699615741</v>
      </c>
      <c r="E236" s="69">
        <v>0.7</v>
      </c>
      <c r="F236" s="69">
        <f t="shared" si="19"/>
        <v>0.30000000000000004</v>
      </c>
      <c r="G236" s="70">
        <v>0.38227146814404434</v>
      </c>
      <c r="H236" s="56">
        <v>31520</v>
      </c>
      <c r="I236" s="133">
        <f>40*C236</f>
        <v>31000</v>
      </c>
      <c r="J236" s="143">
        <f t="shared" si="15"/>
        <v>31520</v>
      </c>
      <c r="K236" s="144">
        <v>31300.000000000004</v>
      </c>
      <c r="L236" s="128">
        <f t="shared" si="16"/>
        <v>219.99999999999636</v>
      </c>
      <c r="M236" s="84">
        <v>0</v>
      </c>
      <c r="N236" s="85">
        <f t="shared" si="17"/>
        <v>0</v>
      </c>
      <c r="O236" s="159">
        <f t="shared" si="18"/>
        <v>219.99999999999636</v>
      </c>
      <c r="P236" s="38"/>
      <c r="Q236" s="45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</row>
    <row r="237" spans="1:71" s="119" customFormat="1" ht="15" customHeight="1" x14ac:dyDescent="0.25">
      <c r="A237" s="111">
        <v>5474</v>
      </c>
      <c r="B237" s="166" t="s">
        <v>529</v>
      </c>
      <c r="C237" s="120">
        <v>1284</v>
      </c>
      <c r="D237" s="121">
        <v>2.4550248050218819</v>
      </c>
      <c r="E237" s="122">
        <v>0.7</v>
      </c>
      <c r="F237" s="122">
        <f t="shared" si="19"/>
        <v>0.30000000000000004</v>
      </c>
      <c r="G237" s="123">
        <v>0.46562228024369018</v>
      </c>
      <c r="H237" s="124">
        <v>51440</v>
      </c>
      <c r="I237" s="134">
        <f>40*C237</f>
        <v>51360</v>
      </c>
      <c r="J237" s="141">
        <f t="shared" si="15"/>
        <v>51440</v>
      </c>
      <c r="K237" s="145">
        <v>51440</v>
      </c>
      <c r="L237" s="127">
        <f t="shared" si="16"/>
        <v>0</v>
      </c>
      <c r="M237" s="125">
        <v>1330</v>
      </c>
      <c r="N237" s="126">
        <f t="shared" si="17"/>
        <v>0</v>
      </c>
      <c r="O237" s="160">
        <f t="shared" si="18"/>
        <v>0</v>
      </c>
    </row>
    <row r="238" spans="1:71" ht="15" customHeight="1" x14ac:dyDescent="0.25">
      <c r="A238" s="37">
        <v>5586</v>
      </c>
      <c r="B238" s="165" t="s">
        <v>530</v>
      </c>
      <c r="C238" s="67">
        <v>784</v>
      </c>
      <c r="D238" s="68">
        <v>7.1720653069421889</v>
      </c>
      <c r="E238" s="69">
        <v>0.6</v>
      </c>
      <c r="F238" s="69">
        <f t="shared" si="19"/>
        <v>0.4</v>
      </c>
      <c r="G238" s="70">
        <v>0.24516129032258063</v>
      </c>
      <c r="H238" s="53">
        <v>31120</v>
      </c>
      <c r="I238" s="137">
        <f>40*C238</f>
        <v>31360</v>
      </c>
      <c r="J238" s="143">
        <f t="shared" si="15"/>
        <v>31360</v>
      </c>
      <c r="K238" s="144">
        <v>22678.800000000003</v>
      </c>
      <c r="L238" s="128">
        <f t="shared" si="16"/>
        <v>8681.1999999999971</v>
      </c>
      <c r="M238" s="84">
        <v>36600</v>
      </c>
      <c r="N238" s="85">
        <f t="shared" si="17"/>
        <v>8681.1999999999971</v>
      </c>
      <c r="O238" s="159">
        <f t="shared" si="18"/>
        <v>0</v>
      </c>
      <c r="Q238" s="45"/>
    </row>
    <row r="239" spans="1:71" s="43" customFormat="1" ht="15" customHeight="1" x14ac:dyDescent="0.25">
      <c r="A239" s="42">
        <v>5593</v>
      </c>
      <c r="B239" s="164" t="s">
        <v>531</v>
      </c>
      <c r="C239" s="62">
        <v>1124</v>
      </c>
      <c r="D239" s="63">
        <v>6.0167117863398625</v>
      </c>
      <c r="E239" s="64">
        <v>0.7</v>
      </c>
      <c r="F239" s="64">
        <f t="shared" si="19"/>
        <v>0.30000000000000004</v>
      </c>
      <c r="G239" s="65">
        <v>0.43807763401109057</v>
      </c>
      <c r="H239" s="55">
        <v>45160</v>
      </c>
      <c r="I239" s="132">
        <f>40*C239</f>
        <v>44960</v>
      </c>
      <c r="J239" s="141">
        <f t="shared" si="15"/>
        <v>45160</v>
      </c>
      <c r="K239" s="142">
        <v>45150</v>
      </c>
      <c r="L239" s="78">
        <f t="shared" si="16"/>
        <v>10</v>
      </c>
      <c r="M239" s="79">
        <v>4900</v>
      </c>
      <c r="N239" s="80">
        <f t="shared" si="17"/>
        <v>10</v>
      </c>
      <c r="O239" s="158">
        <f t="shared" si="18"/>
        <v>0</v>
      </c>
      <c r="P239" s="38"/>
      <c r="Q239" s="45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</row>
    <row r="240" spans="1:71" ht="15" customHeight="1" x14ac:dyDescent="0.25">
      <c r="A240" s="37">
        <v>5614</v>
      </c>
      <c r="B240" s="165" t="s">
        <v>532</v>
      </c>
      <c r="C240" s="67">
        <v>240</v>
      </c>
      <c r="D240" s="68">
        <v>8.8064345681911576</v>
      </c>
      <c r="E240" s="69">
        <v>0.5</v>
      </c>
      <c r="F240" s="69">
        <f t="shared" si="19"/>
        <v>0.5</v>
      </c>
      <c r="G240" s="70">
        <v>0.20588235294117646</v>
      </c>
      <c r="H240" s="53">
        <v>30000</v>
      </c>
      <c r="I240" s="133">
        <v>30000</v>
      </c>
      <c r="J240" s="143">
        <f t="shared" si="15"/>
        <v>30000</v>
      </c>
      <c r="K240" s="144">
        <v>14000</v>
      </c>
      <c r="L240" s="128">
        <f t="shared" si="16"/>
        <v>16000</v>
      </c>
      <c r="M240" s="84">
        <v>5500</v>
      </c>
      <c r="N240" s="85">
        <f t="shared" si="17"/>
        <v>5500</v>
      </c>
      <c r="O240" s="159">
        <f t="shared" si="18"/>
        <v>10500</v>
      </c>
      <c r="Q240" s="45"/>
    </row>
    <row r="241" spans="1:71" ht="15" customHeight="1" x14ac:dyDescent="0.25">
      <c r="A241" s="37">
        <v>5628</v>
      </c>
      <c r="B241" s="164" t="s">
        <v>533</v>
      </c>
      <c r="C241" s="62">
        <v>928</v>
      </c>
      <c r="D241" s="63">
        <v>8.0091831637082702</v>
      </c>
      <c r="E241" s="64">
        <v>0.5</v>
      </c>
      <c r="F241" s="64">
        <f t="shared" si="19"/>
        <v>0.5</v>
      </c>
      <c r="G241" s="65">
        <v>0.14655172413793102</v>
      </c>
      <c r="H241" s="55">
        <v>38160</v>
      </c>
      <c r="I241" s="132">
        <f>40*C241</f>
        <v>37120</v>
      </c>
      <c r="J241" s="141">
        <f t="shared" si="15"/>
        <v>38160</v>
      </c>
      <c r="K241" s="142">
        <v>16000</v>
      </c>
      <c r="L241" s="78">
        <f t="shared" si="16"/>
        <v>22160</v>
      </c>
      <c r="M241" s="79">
        <v>55000</v>
      </c>
      <c r="N241" s="80">
        <f t="shared" si="17"/>
        <v>22160</v>
      </c>
      <c r="O241" s="158">
        <f t="shared" si="18"/>
        <v>0</v>
      </c>
      <c r="Q241" s="45"/>
    </row>
    <row r="242" spans="1:71" ht="15" customHeight="1" x14ac:dyDescent="0.25">
      <c r="A242" s="37">
        <v>5663</v>
      </c>
      <c r="B242" s="165" t="s">
        <v>534</v>
      </c>
      <c r="C242" s="67">
        <v>4821</v>
      </c>
      <c r="D242" s="68">
        <v>11.888996366440837</v>
      </c>
      <c r="E242" s="69">
        <v>0.6</v>
      </c>
      <c r="F242" s="69">
        <f t="shared" si="19"/>
        <v>0.4</v>
      </c>
      <c r="G242" s="70">
        <v>0.44099510950457155</v>
      </c>
      <c r="H242" s="53">
        <v>60000</v>
      </c>
      <c r="I242" s="133">
        <v>60000</v>
      </c>
      <c r="J242" s="143">
        <f t="shared" si="15"/>
        <v>60000</v>
      </c>
      <c r="K242" s="144">
        <v>0</v>
      </c>
      <c r="L242" s="128">
        <f t="shared" si="16"/>
        <v>60000</v>
      </c>
      <c r="M242" s="84">
        <v>35400</v>
      </c>
      <c r="N242" s="85">
        <f t="shared" si="17"/>
        <v>35400</v>
      </c>
      <c r="O242" s="159">
        <f t="shared" si="18"/>
        <v>24600</v>
      </c>
      <c r="Q242" s="45"/>
    </row>
    <row r="243" spans="1:71" ht="15" customHeight="1" x14ac:dyDescent="0.25">
      <c r="A243" s="37">
        <v>5670</v>
      </c>
      <c r="B243" s="164" t="s">
        <v>535</v>
      </c>
      <c r="C243" s="62">
        <v>391</v>
      </c>
      <c r="D243" s="63">
        <v>1.2929124619071573</v>
      </c>
      <c r="E243" s="64">
        <v>0.7</v>
      </c>
      <c r="F243" s="64">
        <f t="shared" si="19"/>
        <v>0.30000000000000004</v>
      </c>
      <c r="G243" s="65">
        <v>0.55040871934604907</v>
      </c>
      <c r="H243" s="52">
        <v>30000</v>
      </c>
      <c r="I243" s="132">
        <v>30000</v>
      </c>
      <c r="J243" s="141">
        <f t="shared" si="15"/>
        <v>30000</v>
      </c>
      <c r="K243" s="142">
        <v>23548.500000000004</v>
      </c>
      <c r="L243" s="78">
        <f t="shared" si="16"/>
        <v>6451.4999999999964</v>
      </c>
      <c r="M243" s="79">
        <v>0</v>
      </c>
      <c r="N243" s="80">
        <f t="shared" si="17"/>
        <v>0</v>
      </c>
      <c r="O243" s="158">
        <f t="shared" si="18"/>
        <v>6451.4999999999964</v>
      </c>
      <c r="Q243" s="45"/>
    </row>
    <row r="244" spans="1:71" s="119" customFormat="1" ht="15" customHeight="1" x14ac:dyDescent="0.25">
      <c r="A244" s="111">
        <v>5726</v>
      </c>
      <c r="B244" s="167" t="s">
        <v>536</v>
      </c>
      <c r="C244" s="112">
        <v>593</v>
      </c>
      <c r="D244" s="113">
        <v>3.798384485330621</v>
      </c>
      <c r="E244" s="114">
        <v>0.7</v>
      </c>
      <c r="F244" s="114">
        <f t="shared" si="19"/>
        <v>0.30000000000000004</v>
      </c>
      <c r="G244" s="115">
        <v>0.4192495921696574</v>
      </c>
      <c r="H244" s="116">
        <v>30000</v>
      </c>
      <c r="I244" s="135">
        <v>30000</v>
      </c>
      <c r="J244" s="143">
        <f t="shared" si="15"/>
        <v>30000</v>
      </c>
      <c r="K244" s="146">
        <v>30000</v>
      </c>
      <c r="L244" s="129">
        <f t="shared" si="16"/>
        <v>0</v>
      </c>
      <c r="M244" s="117">
        <v>4200</v>
      </c>
      <c r="N244" s="118">
        <f t="shared" si="17"/>
        <v>0</v>
      </c>
      <c r="O244" s="161">
        <f t="shared" si="18"/>
        <v>0</v>
      </c>
    </row>
    <row r="245" spans="1:71" ht="15" customHeight="1" x14ac:dyDescent="0.25">
      <c r="A245" s="37">
        <v>5733</v>
      </c>
      <c r="B245" s="164" t="s">
        <v>537</v>
      </c>
      <c r="C245" s="62">
        <v>486</v>
      </c>
      <c r="D245" s="63">
        <v>1.5994102612360384</v>
      </c>
      <c r="E245" s="64">
        <v>0.7</v>
      </c>
      <c r="F245" s="64">
        <f t="shared" si="19"/>
        <v>0.30000000000000004</v>
      </c>
      <c r="G245" s="65">
        <v>0.35546875</v>
      </c>
      <c r="H245" s="52">
        <v>30000</v>
      </c>
      <c r="I245" s="132">
        <v>30000</v>
      </c>
      <c r="J245" s="141">
        <f t="shared" si="15"/>
        <v>30000</v>
      </c>
      <c r="K245" s="142">
        <v>28987.9</v>
      </c>
      <c r="L245" s="78">
        <f t="shared" si="16"/>
        <v>1012.0999999999985</v>
      </c>
      <c r="M245" s="79">
        <v>2100</v>
      </c>
      <c r="N245" s="80">
        <f t="shared" si="17"/>
        <v>1012.0999999999985</v>
      </c>
      <c r="O245" s="158">
        <f t="shared" si="18"/>
        <v>0</v>
      </c>
      <c r="Q245" s="45"/>
    </row>
    <row r="246" spans="1:71" ht="15" customHeight="1" x14ac:dyDescent="0.25">
      <c r="A246" s="37">
        <v>5740</v>
      </c>
      <c r="B246" s="165" t="s">
        <v>538</v>
      </c>
      <c r="C246" s="67">
        <v>249</v>
      </c>
      <c r="D246" s="68">
        <v>2.56269862432403</v>
      </c>
      <c r="E246" s="69">
        <v>0.8</v>
      </c>
      <c r="F246" s="69">
        <f t="shared" si="19"/>
        <v>0.19999999999999996</v>
      </c>
      <c r="G246" s="70">
        <v>0.56387665198237891</v>
      </c>
      <c r="H246" s="53">
        <v>30000</v>
      </c>
      <c r="I246" s="133">
        <v>30000</v>
      </c>
      <c r="J246" s="143">
        <f t="shared" si="15"/>
        <v>30000</v>
      </c>
      <c r="K246" s="144">
        <v>0</v>
      </c>
      <c r="L246" s="128">
        <f t="shared" si="16"/>
        <v>30000</v>
      </c>
      <c r="M246" s="84">
        <v>0</v>
      </c>
      <c r="N246" s="85">
        <f t="shared" si="17"/>
        <v>0</v>
      </c>
      <c r="O246" s="159">
        <f t="shared" si="18"/>
        <v>30000</v>
      </c>
      <c r="Q246" s="45"/>
    </row>
    <row r="247" spans="1:71" s="119" customFormat="1" ht="15" customHeight="1" x14ac:dyDescent="0.25">
      <c r="A247" s="111">
        <v>5747</v>
      </c>
      <c r="B247" s="166" t="s">
        <v>539</v>
      </c>
      <c r="C247" s="120">
        <v>3161</v>
      </c>
      <c r="D247" s="121">
        <v>6.783625642190855</v>
      </c>
      <c r="E247" s="122">
        <v>0.7</v>
      </c>
      <c r="F247" s="122">
        <f t="shared" si="19"/>
        <v>0.30000000000000004</v>
      </c>
      <c r="G247" s="123">
        <v>0.38728897715988081</v>
      </c>
      <c r="H247" s="124">
        <v>60000</v>
      </c>
      <c r="I247" s="134">
        <v>60000</v>
      </c>
      <c r="J247" s="141">
        <f t="shared" si="15"/>
        <v>60000</v>
      </c>
      <c r="K247" s="145">
        <v>60000.000000000007</v>
      </c>
      <c r="L247" s="127">
        <f t="shared" si="16"/>
        <v>0</v>
      </c>
      <c r="M247" s="125">
        <v>323400</v>
      </c>
      <c r="N247" s="126">
        <f t="shared" si="17"/>
        <v>0</v>
      </c>
      <c r="O247" s="160">
        <f t="shared" si="18"/>
        <v>0</v>
      </c>
    </row>
    <row r="248" spans="1:71" s="119" customFormat="1" ht="15" customHeight="1" x14ac:dyDescent="0.25">
      <c r="A248" s="111">
        <v>5754</v>
      </c>
      <c r="B248" s="167" t="s">
        <v>540</v>
      </c>
      <c r="C248" s="112">
        <v>1225</v>
      </c>
      <c r="D248" s="113">
        <v>2.8723100449476804</v>
      </c>
      <c r="E248" s="114">
        <v>0.7</v>
      </c>
      <c r="F248" s="114">
        <f t="shared" si="19"/>
        <v>0.30000000000000004</v>
      </c>
      <c r="G248" s="115">
        <v>0.31490384615384615</v>
      </c>
      <c r="H248" s="116">
        <v>49560</v>
      </c>
      <c r="I248" s="135">
        <f>40*C248</f>
        <v>49000</v>
      </c>
      <c r="J248" s="143">
        <f t="shared" si="15"/>
        <v>49560</v>
      </c>
      <c r="K248" s="146">
        <v>49559.700000000004</v>
      </c>
      <c r="L248" s="129">
        <f t="shared" si="16"/>
        <v>0.29999999999563443</v>
      </c>
      <c r="M248" s="117">
        <v>0</v>
      </c>
      <c r="N248" s="118">
        <f t="shared" si="17"/>
        <v>0</v>
      </c>
      <c r="O248" s="161">
        <f t="shared" si="18"/>
        <v>0.29999999999563443</v>
      </c>
    </row>
    <row r="249" spans="1:71" s="43" customFormat="1" ht="15" customHeight="1" x14ac:dyDescent="0.25">
      <c r="A249" s="42">
        <v>126</v>
      </c>
      <c r="B249" s="164" t="s">
        <v>541</v>
      </c>
      <c r="C249" s="62">
        <v>966</v>
      </c>
      <c r="D249" s="63">
        <v>9.7076353472336052</v>
      </c>
      <c r="E249" s="64">
        <v>0.6</v>
      </c>
      <c r="F249" s="64">
        <f t="shared" si="19"/>
        <v>0.4</v>
      </c>
      <c r="G249" s="65">
        <v>0.17986798679867988</v>
      </c>
      <c r="H249" s="55">
        <v>39400</v>
      </c>
      <c r="I249" s="132">
        <f>40*C249</f>
        <v>38640</v>
      </c>
      <c r="J249" s="141">
        <f t="shared" si="15"/>
        <v>39400</v>
      </c>
      <c r="K249" s="142">
        <v>39372.400000000001</v>
      </c>
      <c r="L249" s="78">
        <f t="shared" si="16"/>
        <v>27.599999999998545</v>
      </c>
      <c r="M249" s="79">
        <v>24000</v>
      </c>
      <c r="N249" s="80">
        <f t="shared" si="17"/>
        <v>27.599999999998545</v>
      </c>
      <c r="O249" s="158">
        <f t="shared" si="18"/>
        <v>0</v>
      </c>
      <c r="P249" s="38"/>
      <c r="Q249" s="45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</row>
    <row r="250" spans="1:71" ht="15" customHeight="1" x14ac:dyDescent="0.25">
      <c r="A250" s="37">
        <v>4375</v>
      </c>
      <c r="B250" s="165" t="s">
        <v>542</v>
      </c>
      <c r="C250" s="67">
        <v>636</v>
      </c>
      <c r="D250" s="68">
        <v>2.8974282399152713</v>
      </c>
      <c r="E250" s="69">
        <v>0.8</v>
      </c>
      <c r="F250" s="69">
        <f t="shared" si="19"/>
        <v>0.19999999999999996</v>
      </c>
      <c r="G250" s="70">
        <v>0.52131147540983602</v>
      </c>
      <c r="H250" s="53">
        <v>30000</v>
      </c>
      <c r="I250" s="133">
        <v>30000</v>
      </c>
      <c r="J250" s="143">
        <f t="shared" si="15"/>
        <v>30000</v>
      </c>
      <c r="K250" s="144">
        <v>28598.6</v>
      </c>
      <c r="L250" s="128">
        <f t="shared" si="16"/>
        <v>1401.4000000000015</v>
      </c>
      <c r="M250" s="84">
        <v>2080</v>
      </c>
      <c r="N250" s="85">
        <f t="shared" si="17"/>
        <v>1401.4000000000015</v>
      </c>
      <c r="O250" s="159">
        <f t="shared" si="18"/>
        <v>0</v>
      </c>
      <c r="Q250" s="45"/>
    </row>
    <row r="251" spans="1:71" s="119" customFormat="1" ht="15" customHeight="1" x14ac:dyDescent="0.25">
      <c r="A251" s="111">
        <v>5810</v>
      </c>
      <c r="B251" s="166" t="s">
        <v>543</v>
      </c>
      <c r="C251" s="120">
        <v>492</v>
      </c>
      <c r="D251" s="121">
        <v>4.3482870991484921</v>
      </c>
      <c r="E251" s="122">
        <v>0.7</v>
      </c>
      <c r="F251" s="122">
        <f t="shared" si="19"/>
        <v>0.30000000000000004</v>
      </c>
      <c r="G251" s="123">
        <v>0.47415730337078654</v>
      </c>
      <c r="H251" s="124">
        <v>30000</v>
      </c>
      <c r="I251" s="134">
        <v>30000</v>
      </c>
      <c r="J251" s="141">
        <f t="shared" si="15"/>
        <v>30000</v>
      </c>
      <c r="K251" s="145">
        <v>30000.000000000004</v>
      </c>
      <c r="L251" s="127">
        <f t="shared" si="16"/>
        <v>0</v>
      </c>
      <c r="M251" s="125">
        <v>0</v>
      </c>
      <c r="N251" s="126">
        <f t="shared" si="17"/>
        <v>0</v>
      </c>
      <c r="O251" s="160">
        <f t="shared" si="18"/>
        <v>0</v>
      </c>
    </row>
    <row r="252" spans="1:71" s="119" customFormat="1" ht="15" customHeight="1" x14ac:dyDescent="0.25">
      <c r="A252" s="111">
        <v>5852</v>
      </c>
      <c r="B252" s="167" t="s">
        <v>544</v>
      </c>
      <c r="C252" s="112">
        <v>738</v>
      </c>
      <c r="D252" s="113">
        <v>8.8340703779000922</v>
      </c>
      <c r="E252" s="114">
        <v>0</v>
      </c>
      <c r="F252" s="114">
        <f t="shared" si="19"/>
        <v>1</v>
      </c>
      <c r="G252" s="115">
        <v>0.12063808574277168</v>
      </c>
      <c r="H252" s="116">
        <v>30640</v>
      </c>
      <c r="I252" s="135">
        <v>30000</v>
      </c>
      <c r="J252" s="143">
        <f t="shared" si="15"/>
        <v>30640</v>
      </c>
      <c r="K252" s="146">
        <v>30640</v>
      </c>
      <c r="L252" s="129">
        <f t="shared" si="16"/>
        <v>0</v>
      </c>
      <c r="M252" s="117">
        <v>0</v>
      </c>
      <c r="N252" s="118">
        <f t="shared" si="17"/>
        <v>0</v>
      </c>
      <c r="O252" s="161">
        <f t="shared" si="18"/>
        <v>0</v>
      </c>
    </row>
    <row r="253" spans="1:71" ht="15" customHeight="1" x14ac:dyDescent="0.25">
      <c r="A253" s="37">
        <v>238</v>
      </c>
      <c r="B253" s="164" t="s">
        <v>545</v>
      </c>
      <c r="C253" s="62">
        <v>1077</v>
      </c>
      <c r="D253" s="63">
        <v>7.3235415311879484</v>
      </c>
      <c r="E253" s="64">
        <v>0.8</v>
      </c>
      <c r="F253" s="64">
        <f t="shared" si="19"/>
        <v>0.19999999999999996</v>
      </c>
      <c r="G253" s="65">
        <v>0.49679487179487181</v>
      </c>
      <c r="H253" s="55">
        <v>43320</v>
      </c>
      <c r="I253" s="132">
        <f>40*C253</f>
        <v>43080</v>
      </c>
      <c r="J253" s="141">
        <f t="shared" si="15"/>
        <v>43320</v>
      </c>
      <c r="K253" s="142">
        <v>0</v>
      </c>
      <c r="L253" s="78">
        <f t="shared" si="16"/>
        <v>43320</v>
      </c>
      <c r="M253" s="79">
        <v>800</v>
      </c>
      <c r="N253" s="80">
        <f t="shared" si="17"/>
        <v>800</v>
      </c>
      <c r="O253" s="158">
        <f t="shared" si="18"/>
        <v>42520</v>
      </c>
      <c r="Q253" s="45"/>
    </row>
    <row r="254" spans="1:71" ht="15" customHeight="1" x14ac:dyDescent="0.25">
      <c r="A254" s="37">
        <v>5866</v>
      </c>
      <c r="B254" s="165" t="s">
        <v>546</v>
      </c>
      <c r="C254" s="67">
        <v>980</v>
      </c>
      <c r="D254" s="68">
        <v>8.293277416942777</v>
      </c>
      <c r="E254" s="69">
        <v>0.5</v>
      </c>
      <c r="F254" s="69">
        <f t="shared" si="19"/>
        <v>0.5</v>
      </c>
      <c r="G254" s="70">
        <v>0.1619718309859155</v>
      </c>
      <c r="H254" s="56">
        <v>39920</v>
      </c>
      <c r="I254" s="133">
        <f>40*C254</f>
        <v>39200</v>
      </c>
      <c r="J254" s="143">
        <f t="shared" si="15"/>
        <v>39920</v>
      </c>
      <c r="K254" s="144">
        <v>29765</v>
      </c>
      <c r="L254" s="128">
        <f t="shared" si="16"/>
        <v>10155</v>
      </c>
      <c r="M254" s="84">
        <v>23500</v>
      </c>
      <c r="N254" s="85">
        <f t="shared" si="17"/>
        <v>10155</v>
      </c>
      <c r="O254" s="159">
        <f t="shared" si="18"/>
        <v>0</v>
      </c>
      <c r="Q254" s="45"/>
    </row>
    <row r="255" spans="1:71" ht="15" customHeight="1" x14ac:dyDescent="0.25">
      <c r="A255" s="37">
        <v>5985</v>
      </c>
      <c r="B255" s="164" t="s">
        <v>547</v>
      </c>
      <c r="C255" s="62">
        <v>1177</v>
      </c>
      <c r="D255" s="63">
        <v>6.2487061442064888</v>
      </c>
      <c r="E255" s="64">
        <v>0.7</v>
      </c>
      <c r="F255" s="64">
        <f t="shared" si="19"/>
        <v>0.30000000000000004</v>
      </c>
      <c r="G255" s="65">
        <v>0.38135593220338981</v>
      </c>
      <c r="H255" s="52">
        <v>46480</v>
      </c>
      <c r="I255" s="136">
        <f>40*C255</f>
        <v>47080</v>
      </c>
      <c r="J255" s="141">
        <f t="shared" si="15"/>
        <v>47080</v>
      </c>
      <c r="K255" s="142">
        <v>46479.5</v>
      </c>
      <c r="L255" s="78">
        <f t="shared" si="16"/>
        <v>600.5</v>
      </c>
      <c r="M255" s="79">
        <v>30100</v>
      </c>
      <c r="N255" s="80">
        <f t="shared" si="17"/>
        <v>600.5</v>
      </c>
      <c r="O255" s="158">
        <f t="shared" si="18"/>
        <v>0</v>
      </c>
      <c r="Q255" s="45"/>
    </row>
    <row r="256" spans="1:71" ht="15" customHeight="1" x14ac:dyDescent="0.25">
      <c r="A256" s="37">
        <v>5992</v>
      </c>
      <c r="B256" s="165" t="s">
        <v>548</v>
      </c>
      <c r="C256" s="67">
        <v>409</v>
      </c>
      <c r="D256" s="68">
        <v>1.168060768756179</v>
      </c>
      <c r="E256" s="69">
        <v>0.8</v>
      </c>
      <c r="F256" s="69">
        <f t="shared" si="19"/>
        <v>0.19999999999999996</v>
      </c>
      <c r="G256" s="70">
        <v>0.44029850746268656</v>
      </c>
      <c r="H256" s="53">
        <v>30000</v>
      </c>
      <c r="I256" s="133">
        <v>30000</v>
      </c>
      <c r="J256" s="143">
        <f t="shared" si="15"/>
        <v>30000</v>
      </c>
      <c r="K256" s="144">
        <v>0</v>
      </c>
      <c r="L256" s="128">
        <f t="shared" si="16"/>
        <v>30000</v>
      </c>
      <c r="M256" s="84">
        <v>560</v>
      </c>
      <c r="N256" s="85">
        <f t="shared" si="17"/>
        <v>560</v>
      </c>
      <c r="O256" s="159">
        <f t="shared" si="18"/>
        <v>29440</v>
      </c>
      <c r="Q256" s="45"/>
    </row>
    <row r="257" spans="1:17" s="119" customFormat="1" ht="15" customHeight="1" x14ac:dyDescent="0.25">
      <c r="A257" s="111">
        <v>6027</v>
      </c>
      <c r="B257" s="166" t="s">
        <v>549</v>
      </c>
      <c r="C257" s="120">
        <v>488</v>
      </c>
      <c r="D257" s="121">
        <v>2.6253778513203976</v>
      </c>
      <c r="E257" s="122">
        <v>0.7</v>
      </c>
      <c r="F257" s="122">
        <f t="shared" si="19"/>
        <v>0.30000000000000004</v>
      </c>
      <c r="G257" s="123">
        <v>0.3555956678700361</v>
      </c>
      <c r="H257" s="124">
        <v>30000</v>
      </c>
      <c r="I257" s="134">
        <v>30000</v>
      </c>
      <c r="J257" s="141">
        <f t="shared" si="15"/>
        <v>30000</v>
      </c>
      <c r="K257" s="145">
        <v>30000.2</v>
      </c>
      <c r="L257" s="127">
        <v>0</v>
      </c>
      <c r="M257" s="125">
        <v>910</v>
      </c>
      <c r="N257" s="126">
        <f t="shared" si="17"/>
        <v>0</v>
      </c>
      <c r="O257" s="160">
        <f t="shared" si="18"/>
        <v>0</v>
      </c>
    </row>
    <row r="258" spans="1:17" ht="15" customHeight="1" x14ac:dyDescent="0.25">
      <c r="A258" s="37">
        <v>6069</v>
      </c>
      <c r="B258" s="165" t="s">
        <v>550</v>
      </c>
      <c r="C258" s="67">
        <v>72</v>
      </c>
      <c r="D258" s="68">
        <v>2.813511182513162</v>
      </c>
      <c r="E258" s="69">
        <v>0.7</v>
      </c>
      <c r="F258" s="69">
        <f t="shared" si="19"/>
        <v>0.30000000000000004</v>
      </c>
      <c r="G258" s="70">
        <v>0</v>
      </c>
      <c r="H258" s="53">
        <v>30000</v>
      </c>
      <c r="I258" s="133">
        <v>30000</v>
      </c>
      <c r="J258" s="143">
        <f t="shared" si="15"/>
        <v>30000</v>
      </c>
      <c r="K258" s="144">
        <v>26150.25</v>
      </c>
      <c r="L258" s="128">
        <f t="shared" si="16"/>
        <v>3849.75</v>
      </c>
      <c r="M258" s="84">
        <v>350</v>
      </c>
      <c r="N258" s="85">
        <f t="shared" si="17"/>
        <v>350</v>
      </c>
      <c r="O258" s="159">
        <f t="shared" si="18"/>
        <v>3499.75</v>
      </c>
      <c r="Q258" s="45"/>
    </row>
    <row r="259" spans="1:17" ht="15" customHeight="1" x14ac:dyDescent="0.25">
      <c r="A259" s="37">
        <v>6083</v>
      </c>
      <c r="B259" s="164" t="s">
        <v>551</v>
      </c>
      <c r="C259" s="62">
        <v>1130</v>
      </c>
      <c r="D259" s="63">
        <v>13.051724399602774</v>
      </c>
      <c r="E259" s="64">
        <v>0.5</v>
      </c>
      <c r="F259" s="64">
        <f t="shared" si="19"/>
        <v>0.5</v>
      </c>
      <c r="G259" s="65">
        <v>8.7352138307552327E-2</v>
      </c>
      <c r="H259" s="52">
        <v>44320</v>
      </c>
      <c r="I259" s="136">
        <f>40*C259</f>
        <v>45200</v>
      </c>
      <c r="J259" s="141">
        <f t="shared" si="15"/>
        <v>45200</v>
      </c>
      <c r="K259" s="142">
        <v>0</v>
      </c>
      <c r="L259" s="78">
        <f t="shared" si="16"/>
        <v>45200</v>
      </c>
      <c r="M259" s="79">
        <v>48000</v>
      </c>
      <c r="N259" s="80">
        <f t="shared" si="17"/>
        <v>45200</v>
      </c>
      <c r="O259" s="158">
        <f t="shared" si="18"/>
        <v>0</v>
      </c>
      <c r="Q259" s="44"/>
    </row>
    <row r="260" spans="1:17" ht="15" customHeight="1" x14ac:dyDescent="0.25">
      <c r="A260" s="37">
        <v>6118</v>
      </c>
      <c r="B260" s="165" t="s">
        <v>552</v>
      </c>
      <c r="C260" s="67">
        <v>853</v>
      </c>
      <c r="D260" s="68">
        <v>10.18503844717686</v>
      </c>
      <c r="E260" s="69">
        <v>0.6</v>
      </c>
      <c r="F260" s="69">
        <f t="shared" si="19"/>
        <v>0.4</v>
      </c>
      <c r="G260" s="70">
        <v>0.35447761194029853</v>
      </c>
      <c r="H260" s="56">
        <v>34600</v>
      </c>
      <c r="I260" s="133">
        <f>40*C260</f>
        <v>34120</v>
      </c>
      <c r="J260" s="143">
        <f t="shared" ref="J260:J283" si="20">MAX(H260,I260)</f>
        <v>34600</v>
      </c>
      <c r="K260" s="144">
        <v>0</v>
      </c>
      <c r="L260" s="128">
        <f t="shared" ref="L260:L283" si="21">J260-K260</f>
        <v>34600</v>
      </c>
      <c r="M260" s="84">
        <v>33000</v>
      </c>
      <c r="N260" s="85">
        <f t="shared" ref="N260:N283" si="22">MIN(L260,M260)</f>
        <v>33000</v>
      </c>
      <c r="O260" s="159">
        <f t="shared" ref="O260:O283" si="23">L260-N260</f>
        <v>1600</v>
      </c>
      <c r="Q260" s="45"/>
    </row>
    <row r="261" spans="1:17" ht="15" customHeight="1" x14ac:dyDescent="0.25">
      <c r="A261" s="37">
        <v>6195</v>
      </c>
      <c r="B261" s="164" t="s">
        <v>553</v>
      </c>
      <c r="C261" s="62">
        <v>2142</v>
      </c>
      <c r="D261" s="63">
        <v>13.490873642215762</v>
      </c>
      <c r="E261" s="64">
        <v>0.7</v>
      </c>
      <c r="F261" s="64">
        <f t="shared" si="19"/>
        <v>0.30000000000000004</v>
      </c>
      <c r="G261" s="65">
        <v>0.39479795633999071</v>
      </c>
      <c r="H261" s="52">
        <v>60000</v>
      </c>
      <c r="I261" s="132">
        <v>60000</v>
      </c>
      <c r="J261" s="141">
        <f t="shared" si="20"/>
        <v>60000</v>
      </c>
      <c r="K261" s="142">
        <v>59534.400000000001</v>
      </c>
      <c r="L261" s="78">
        <f t="shared" si="21"/>
        <v>465.59999999999854</v>
      </c>
      <c r="M261" s="79">
        <v>6300</v>
      </c>
      <c r="N261" s="80">
        <f t="shared" si="22"/>
        <v>465.59999999999854</v>
      </c>
      <c r="O261" s="158">
        <f t="shared" si="23"/>
        <v>0</v>
      </c>
      <c r="Q261" s="45"/>
    </row>
    <row r="262" spans="1:17" ht="15" customHeight="1" x14ac:dyDescent="0.25">
      <c r="A262" s="37">
        <v>6216</v>
      </c>
      <c r="B262" s="165" t="s">
        <v>554</v>
      </c>
      <c r="C262" s="67">
        <v>2062</v>
      </c>
      <c r="D262" s="68">
        <v>11.672006258577305</v>
      </c>
      <c r="E262" s="69">
        <v>0.7</v>
      </c>
      <c r="F262" s="69">
        <f t="shared" ref="F262:F283" si="24">1-E262</f>
        <v>0.30000000000000004</v>
      </c>
      <c r="G262" s="70">
        <v>0.34190231362467866</v>
      </c>
      <c r="H262" s="53">
        <v>60000</v>
      </c>
      <c r="I262" s="133">
        <v>60000</v>
      </c>
      <c r="J262" s="143">
        <f t="shared" si="20"/>
        <v>60000</v>
      </c>
      <c r="K262" s="144">
        <v>42600.3</v>
      </c>
      <c r="L262" s="128">
        <f t="shared" si="21"/>
        <v>17399.699999999997</v>
      </c>
      <c r="M262" s="84">
        <v>8400</v>
      </c>
      <c r="N262" s="85">
        <f t="shared" si="22"/>
        <v>8400</v>
      </c>
      <c r="O262" s="159">
        <f t="shared" si="23"/>
        <v>8999.6999999999971</v>
      </c>
      <c r="Q262" s="45"/>
    </row>
    <row r="263" spans="1:17" ht="15" customHeight="1" x14ac:dyDescent="0.25">
      <c r="A263" s="37">
        <v>6230</v>
      </c>
      <c r="B263" s="164" t="s">
        <v>555</v>
      </c>
      <c r="C263" s="62">
        <v>465</v>
      </c>
      <c r="D263" s="63">
        <v>1.1043294272648139</v>
      </c>
      <c r="E263" s="64">
        <v>0.8</v>
      </c>
      <c r="F263" s="64">
        <f t="shared" si="24"/>
        <v>0.19999999999999996</v>
      </c>
      <c r="G263" s="65">
        <v>0.5022321428571429</v>
      </c>
      <c r="H263" s="52">
        <v>30000</v>
      </c>
      <c r="I263" s="132">
        <v>30000</v>
      </c>
      <c r="J263" s="141">
        <f t="shared" si="20"/>
        <v>30000</v>
      </c>
      <c r="K263" s="142">
        <v>0</v>
      </c>
      <c r="L263" s="78">
        <f t="shared" si="21"/>
        <v>30000</v>
      </c>
      <c r="M263" s="79">
        <v>20000</v>
      </c>
      <c r="N263" s="80">
        <f t="shared" si="22"/>
        <v>20000</v>
      </c>
      <c r="O263" s="158">
        <f t="shared" si="23"/>
        <v>10000</v>
      </c>
      <c r="Q263" s="45"/>
    </row>
    <row r="264" spans="1:17" ht="15" customHeight="1" x14ac:dyDescent="0.25">
      <c r="A264" s="37">
        <v>6237</v>
      </c>
      <c r="B264" s="165" t="s">
        <v>556</v>
      </c>
      <c r="C264" s="67">
        <v>1404</v>
      </c>
      <c r="D264" s="68">
        <v>7.9982225488504897</v>
      </c>
      <c r="E264" s="69">
        <v>0.8</v>
      </c>
      <c r="F264" s="69">
        <f t="shared" si="24"/>
        <v>0.19999999999999996</v>
      </c>
      <c r="G264" s="70">
        <v>0.56774668630338732</v>
      </c>
      <c r="H264" s="56">
        <v>56320</v>
      </c>
      <c r="I264" s="133">
        <f>40*C264</f>
        <v>56160</v>
      </c>
      <c r="J264" s="143">
        <f t="shared" si="20"/>
        <v>56320</v>
      </c>
      <c r="K264" s="144">
        <v>56102.799999999996</v>
      </c>
      <c r="L264" s="128">
        <f t="shared" si="21"/>
        <v>217.20000000000437</v>
      </c>
      <c r="M264" s="84">
        <v>8000</v>
      </c>
      <c r="N264" s="85">
        <f t="shared" si="22"/>
        <v>217.20000000000437</v>
      </c>
      <c r="O264" s="159">
        <f t="shared" si="23"/>
        <v>0</v>
      </c>
      <c r="Q264" s="45"/>
    </row>
    <row r="265" spans="1:17" s="40" customFormat="1" x14ac:dyDescent="0.25">
      <c r="A265" s="37">
        <v>6251</v>
      </c>
      <c r="B265" s="164" t="s">
        <v>557</v>
      </c>
      <c r="C265" s="62">
        <v>292</v>
      </c>
      <c r="D265" s="63">
        <v>3.0841735562139663</v>
      </c>
      <c r="E265" s="64">
        <v>0.7</v>
      </c>
      <c r="F265" s="64">
        <f t="shared" si="24"/>
        <v>0.30000000000000004</v>
      </c>
      <c r="G265" s="65">
        <v>0.46099290780141844</v>
      </c>
      <c r="H265" s="52">
        <v>30000</v>
      </c>
      <c r="I265" s="132">
        <v>30000</v>
      </c>
      <c r="J265" s="141">
        <f t="shared" si="20"/>
        <v>30000</v>
      </c>
      <c r="K265" s="142">
        <v>10620</v>
      </c>
      <c r="L265" s="78">
        <f t="shared" si="21"/>
        <v>19380</v>
      </c>
      <c r="M265" s="79">
        <v>4900</v>
      </c>
      <c r="N265" s="80">
        <f t="shared" si="22"/>
        <v>4900</v>
      </c>
      <c r="O265" s="158">
        <f t="shared" si="23"/>
        <v>14480</v>
      </c>
      <c r="Q265" s="45"/>
    </row>
    <row r="266" spans="1:17" ht="15" customHeight="1" x14ac:dyDescent="0.25">
      <c r="A266" s="37">
        <v>6293</v>
      </c>
      <c r="B266" s="165" t="s">
        <v>558</v>
      </c>
      <c r="C266" s="67">
        <v>659</v>
      </c>
      <c r="D266" s="68">
        <v>1.350254889336574</v>
      </c>
      <c r="E266" s="69">
        <v>0.8</v>
      </c>
      <c r="F266" s="69">
        <f t="shared" si="24"/>
        <v>0.19999999999999996</v>
      </c>
      <c r="G266" s="70">
        <v>0.55029585798816572</v>
      </c>
      <c r="H266" s="53">
        <v>30000</v>
      </c>
      <c r="I266" s="133">
        <v>30000</v>
      </c>
      <c r="J266" s="143">
        <f t="shared" si="20"/>
        <v>30000</v>
      </c>
      <c r="K266" s="144">
        <v>29030</v>
      </c>
      <c r="L266" s="128">
        <f t="shared" si="21"/>
        <v>970</v>
      </c>
      <c r="M266" s="84">
        <v>4800</v>
      </c>
      <c r="N266" s="85">
        <f t="shared" si="22"/>
        <v>970</v>
      </c>
      <c r="O266" s="159">
        <f t="shared" si="23"/>
        <v>0</v>
      </c>
      <c r="Q266" s="45"/>
    </row>
    <row r="267" spans="1:17" s="119" customFormat="1" ht="15" customHeight="1" x14ac:dyDescent="0.25">
      <c r="A267" s="111">
        <v>6321</v>
      </c>
      <c r="B267" s="166" t="s">
        <v>559</v>
      </c>
      <c r="C267" s="120">
        <v>1191</v>
      </c>
      <c r="D267" s="121">
        <v>6.9721696079693976</v>
      </c>
      <c r="E267" s="122">
        <v>0.7</v>
      </c>
      <c r="F267" s="122">
        <f t="shared" si="24"/>
        <v>0.30000000000000004</v>
      </c>
      <c r="G267" s="123">
        <v>0.29649595687331537</v>
      </c>
      <c r="H267" s="124">
        <v>48280</v>
      </c>
      <c r="I267" s="134">
        <f>40*C267</f>
        <v>47640</v>
      </c>
      <c r="J267" s="141">
        <f t="shared" si="20"/>
        <v>48280</v>
      </c>
      <c r="K267" s="145">
        <v>48280</v>
      </c>
      <c r="L267" s="127">
        <f t="shared" si="21"/>
        <v>0</v>
      </c>
      <c r="M267" s="125">
        <v>20300</v>
      </c>
      <c r="N267" s="126">
        <f t="shared" si="22"/>
        <v>0</v>
      </c>
      <c r="O267" s="160">
        <f t="shared" si="23"/>
        <v>0</v>
      </c>
    </row>
    <row r="268" spans="1:17" ht="15" customHeight="1" x14ac:dyDescent="0.25">
      <c r="A268" s="37">
        <v>6335</v>
      </c>
      <c r="B268" s="165" t="s">
        <v>560</v>
      </c>
      <c r="C268" s="67">
        <v>1180</v>
      </c>
      <c r="D268" s="68">
        <v>4.1134472908617745</v>
      </c>
      <c r="E268" s="69">
        <v>0.7</v>
      </c>
      <c r="F268" s="69">
        <f t="shared" si="24"/>
        <v>0.30000000000000004</v>
      </c>
      <c r="G268" s="70">
        <v>0.46355140186915889</v>
      </c>
      <c r="H268" s="53">
        <v>46640</v>
      </c>
      <c r="I268" s="137">
        <f>40*C268</f>
        <v>47200</v>
      </c>
      <c r="J268" s="143">
        <f t="shared" si="20"/>
        <v>47200</v>
      </c>
      <c r="K268" s="144">
        <v>0</v>
      </c>
      <c r="L268" s="128">
        <f t="shared" si="21"/>
        <v>47200</v>
      </c>
      <c r="M268" s="84">
        <v>7000</v>
      </c>
      <c r="N268" s="85">
        <f t="shared" si="22"/>
        <v>7000</v>
      </c>
      <c r="O268" s="159">
        <f t="shared" si="23"/>
        <v>40200</v>
      </c>
      <c r="Q268" s="45"/>
    </row>
    <row r="269" spans="1:17" s="119" customFormat="1" ht="15" customHeight="1" x14ac:dyDescent="0.25">
      <c r="A269" s="111">
        <v>6354</v>
      </c>
      <c r="B269" s="166" t="s">
        <v>561</v>
      </c>
      <c r="C269" s="120">
        <v>281</v>
      </c>
      <c r="D269" s="121">
        <v>2.8426651016375635</v>
      </c>
      <c r="E269" s="122">
        <v>0.8</v>
      </c>
      <c r="F269" s="122">
        <f t="shared" si="24"/>
        <v>0.19999999999999996</v>
      </c>
      <c r="G269" s="123">
        <v>0.41153846153846152</v>
      </c>
      <c r="H269" s="124">
        <v>30000</v>
      </c>
      <c r="I269" s="134">
        <v>30000</v>
      </c>
      <c r="J269" s="141">
        <f t="shared" si="20"/>
        <v>30000</v>
      </c>
      <c r="K269" s="145">
        <v>30000.1</v>
      </c>
      <c r="L269" s="127">
        <v>0</v>
      </c>
      <c r="M269" s="125">
        <v>0</v>
      </c>
      <c r="N269" s="126">
        <f t="shared" si="22"/>
        <v>0</v>
      </c>
      <c r="O269" s="160">
        <f t="shared" si="23"/>
        <v>0</v>
      </c>
    </row>
    <row r="270" spans="1:17" ht="15" customHeight="1" x14ac:dyDescent="0.25">
      <c r="A270" s="37">
        <v>6384</v>
      </c>
      <c r="B270" s="165" t="s">
        <v>562</v>
      </c>
      <c r="C270" s="67">
        <v>831</v>
      </c>
      <c r="D270" s="68">
        <v>5.5095869733882159</v>
      </c>
      <c r="E270" s="69">
        <v>0.7</v>
      </c>
      <c r="F270" s="69">
        <f t="shared" si="24"/>
        <v>0.30000000000000004</v>
      </c>
      <c r="G270" s="70">
        <v>0.31751824817518248</v>
      </c>
      <c r="H270" s="56">
        <v>34360</v>
      </c>
      <c r="I270" s="133">
        <f>40*C270</f>
        <v>33240</v>
      </c>
      <c r="J270" s="143">
        <f t="shared" si="20"/>
        <v>34360</v>
      </c>
      <c r="K270" s="144">
        <v>18390</v>
      </c>
      <c r="L270" s="128">
        <f t="shared" si="21"/>
        <v>15970</v>
      </c>
      <c r="M270" s="84">
        <v>90300</v>
      </c>
      <c r="N270" s="85">
        <f t="shared" si="22"/>
        <v>15970</v>
      </c>
      <c r="O270" s="159">
        <f t="shared" si="23"/>
        <v>0</v>
      </c>
      <c r="Q270" s="45"/>
    </row>
    <row r="271" spans="1:17" s="119" customFormat="1" ht="15" customHeight="1" x14ac:dyDescent="0.25">
      <c r="A271" s="111">
        <v>6412</v>
      </c>
      <c r="B271" s="166" t="s">
        <v>563</v>
      </c>
      <c r="C271" s="120">
        <v>430</v>
      </c>
      <c r="D271" s="121">
        <v>13.652874435542545</v>
      </c>
      <c r="E271" s="122">
        <v>0.7</v>
      </c>
      <c r="F271" s="122">
        <f t="shared" si="24"/>
        <v>0.30000000000000004</v>
      </c>
      <c r="G271" s="123">
        <v>0.40606060606060607</v>
      </c>
      <c r="H271" s="124">
        <v>30000</v>
      </c>
      <c r="I271" s="134">
        <v>30000</v>
      </c>
      <c r="J271" s="141">
        <f t="shared" si="20"/>
        <v>30000</v>
      </c>
      <c r="K271" s="145">
        <v>30000.000000000004</v>
      </c>
      <c r="L271" s="127">
        <f t="shared" si="21"/>
        <v>0</v>
      </c>
      <c r="M271" s="125">
        <v>0</v>
      </c>
      <c r="N271" s="126">
        <f t="shared" si="22"/>
        <v>0</v>
      </c>
      <c r="O271" s="160">
        <f t="shared" si="23"/>
        <v>0</v>
      </c>
    </row>
    <row r="272" spans="1:17" ht="15" customHeight="1" x14ac:dyDescent="0.25">
      <c r="A272" s="37">
        <v>6440</v>
      </c>
      <c r="B272" s="165" t="s">
        <v>564</v>
      </c>
      <c r="C272" s="67">
        <v>154</v>
      </c>
      <c r="D272" s="68">
        <v>0.81011702335040803</v>
      </c>
      <c r="E272" s="69">
        <v>0.85</v>
      </c>
      <c r="F272" s="69">
        <f t="shared" si="24"/>
        <v>0.15000000000000002</v>
      </c>
      <c r="G272" s="70">
        <v>0.58227848101265822</v>
      </c>
      <c r="H272" s="53">
        <v>30000</v>
      </c>
      <c r="I272" s="133">
        <v>30000</v>
      </c>
      <c r="J272" s="143">
        <f t="shared" si="20"/>
        <v>30000</v>
      </c>
      <c r="K272" s="144">
        <v>23083.200000000001</v>
      </c>
      <c r="L272" s="128">
        <f t="shared" si="21"/>
        <v>6916.7999999999993</v>
      </c>
      <c r="M272" s="84">
        <v>0</v>
      </c>
      <c r="N272" s="85">
        <f t="shared" si="22"/>
        <v>0</v>
      </c>
      <c r="O272" s="159">
        <f t="shared" si="23"/>
        <v>6916.7999999999993</v>
      </c>
      <c r="Q272" s="45"/>
    </row>
    <row r="273" spans="1:71" s="43" customFormat="1" ht="15" customHeight="1" x14ac:dyDescent="0.25">
      <c r="A273" s="42">
        <v>6426</v>
      </c>
      <c r="B273" s="164" t="s">
        <v>565</v>
      </c>
      <c r="C273" s="62">
        <v>783</v>
      </c>
      <c r="D273" s="63">
        <v>5.6120984508885936</v>
      </c>
      <c r="E273" s="64">
        <v>0.7</v>
      </c>
      <c r="F273" s="64">
        <f t="shared" si="24"/>
        <v>0.30000000000000004</v>
      </c>
      <c r="G273" s="65">
        <v>0.41507024265644954</v>
      </c>
      <c r="H273" s="55">
        <v>31520</v>
      </c>
      <c r="I273" s="132">
        <f>40*C273</f>
        <v>31320</v>
      </c>
      <c r="J273" s="141">
        <f t="shared" si="20"/>
        <v>31520</v>
      </c>
      <c r="K273" s="142">
        <v>31512.000000000004</v>
      </c>
      <c r="L273" s="78">
        <f t="shared" si="21"/>
        <v>7.999999999996362</v>
      </c>
      <c r="M273" s="79">
        <v>10500</v>
      </c>
      <c r="N273" s="80">
        <f t="shared" si="22"/>
        <v>7.999999999996362</v>
      </c>
      <c r="O273" s="158">
        <f t="shared" si="23"/>
        <v>0</v>
      </c>
      <c r="P273" s="38"/>
      <c r="Q273" s="45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</row>
    <row r="274" spans="1:71" s="119" customFormat="1" ht="15" customHeight="1" x14ac:dyDescent="0.25">
      <c r="A274" s="111">
        <v>6461</v>
      </c>
      <c r="B274" s="167" t="s">
        <v>566</v>
      </c>
      <c r="C274" s="112">
        <v>1977</v>
      </c>
      <c r="D274" s="113">
        <v>14.46285448934608</v>
      </c>
      <c r="E274" s="114">
        <v>0.7</v>
      </c>
      <c r="F274" s="114">
        <f t="shared" si="24"/>
        <v>0.30000000000000004</v>
      </c>
      <c r="G274" s="115">
        <v>0.3798001052077854</v>
      </c>
      <c r="H274" s="116">
        <v>60000</v>
      </c>
      <c r="I274" s="135">
        <v>60000</v>
      </c>
      <c r="J274" s="143">
        <f t="shared" si="20"/>
        <v>60000</v>
      </c>
      <c r="K274" s="146">
        <v>60000.000000000007</v>
      </c>
      <c r="L274" s="129">
        <f t="shared" si="21"/>
        <v>0</v>
      </c>
      <c r="M274" s="117">
        <v>79800</v>
      </c>
      <c r="N274" s="118">
        <f t="shared" si="22"/>
        <v>0</v>
      </c>
      <c r="O274" s="161">
        <f t="shared" si="23"/>
        <v>0</v>
      </c>
    </row>
    <row r="275" spans="1:71" ht="15" customHeight="1" x14ac:dyDescent="0.25">
      <c r="A275" s="37">
        <v>6475</v>
      </c>
      <c r="B275" s="164" t="s">
        <v>567</v>
      </c>
      <c r="C275" s="62">
        <v>557</v>
      </c>
      <c r="D275" s="63">
        <v>3.8687003953733314</v>
      </c>
      <c r="E275" s="64">
        <v>0.6</v>
      </c>
      <c r="F275" s="64">
        <f t="shared" si="24"/>
        <v>0.4</v>
      </c>
      <c r="G275" s="65">
        <v>0.40333333333333332</v>
      </c>
      <c r="H275" s="52">
        <v>30000</v>
      </c>
      <c r="I275" s="132">
        <v>30000</v>
      </c>
      <c r="J275" s="141">
        <f t="shared" si="20"/>
        <v>30000</v>
      </c>
      <c r="K275" s="142">
        <v>29976.400000000001</v>
      </c>
      <c r="L275" s="78">
        <f t="shared" si="21"/>
        <v>23.599999999998545</v>
      </c>
      <c r="M275" s="79">
        <v>9000</v>
      </c>
      <c r="N275" s="80">
        <f t="shared" si="22"/>
        <v>23.599999999998545</v>
      </c>
      <c r="O275" s="158">
        <f t="shared" si="23"/>
        <v>0</v>
      </c>
      <c r="Q275" s="44"/>
    </row>
    <row r="276" spans="1:71" ht="15" customHeight="1" x14ac:dyDescent="0.25">
      <c r="A276" s="37">
        <v>6608</v>
      </c>
      <c r="B276" s="165" t="s">
        <v>568</v>
      </c>
      <c r="C276" s="67">
        <v>1538</v>
      </c>
      <c r="D276" s="68">
        <v>11.864902995997628</v>
      </c>
      <c r="E276" s="69">
        <v>0.5</v>
      </c>
      <c r="F276" s="69">
        <f t="shared" si="24"/>
        <v>0.5</v>
      </c>
      <c r="G276" s="70">
        <v>0.15476904619076184</v>
      </c>
      <c r="H276" s="53">
        <v>60000</v>
      </c>
      <c r="I276" s="133">
        <v>60000</v>
      </c>
      <c r="J276" s="143">
        <f t="shared" si="20"/>
        <v>60000</v>
      </c>
      <c r="K276" s="144">
        <v>57342</v>
      </c>
      <c r="L276" s="128">
        <f t="shared" si="21"/>
        <v>2658</v>
      </c>
      <c r="M276" s="84">
        <v>56500</v>
      </c>
      <c r="N276" s="85">
        <f t="shared" si="22"/>
        <v>2658</v>
      </c>
      <c r="O276" s="159">
        <f t="shared" si="23"/>
        <v>0</v>
      </c>
      <c r="Q276" s="45"/>
    </row>
    <row r="277" spans="1:71" s="119" customFormat="1" ht="15" customHeight="1" x14ac:dyDescent="0.25">
      <c r="A277" s="111">
        <v>6615</v>
      </c>
      <c r="B277" s="166" t="s">
        <v>569</v>
      </c>
      <c r="C277" s="120">
        <v>288</v>
      </c>
      <c r="D277" s="121">
        <v>0.43560002793067382</v>
      </c>
      <c r="E277" s="122">
        <v>0.8</v>
      </c>
      <c r="F277" s="122">
        <f t="shared" si="24"/>
        <v>0.19999999999999996</v>
      </c>
      <c r="G277" s="123">
        <v>0.55691056910569103</v>
      </c>
      <c r="H277" s="124">
        <v>30000</v>
      </c>
      <c r="I277" s="134">
        <v>30000</v>
      </c>
      <c r="J277" s="141">
        <f t="shared" si="20"/>
        <v>30000</v>
      </c>
      <c r="K277" s="145">
        <v>30000</v>
      </c>
      <c r="L277" s="127">
        <f t="shared" si="21"/>
        <v>0</v>
      </c>
      <c r="M277" s="125">
        <v>320</v>
      </c>
      <c r="N277" s="126">
        <f t="shared" si="22"/>
        <v>0</v>
      </c>
      <c r="O277" s="160">
        <f t="shared" si="23"/>
        <v>0</v>
      </c>
    </row>
    <row r="278" spans="1:71" s="119" customFormat="1" ht="15" customHeight="1" x14ac:dyDescent="0.25">
      <c r="A278" s="111">
        <v>6678</v>
      </c>
      <c r="B278" s="167" t="s">
        <v>570</v>
      </c>
      <c r="C278" s="112">
        <v>1765</v>
      </c>
      <c r="D278" s="113">
        <v>9.4624877525787934</v>
      </c>
      <c r="E278" s="114">
        <v>0.7</v>
      </c>
      <c r="F278" s="114">
        <f t="shared" si="24"/>
        <v>0.30000000000000004</v>
      </c>
      <c r="G278" s="115">
        <v>0.48130841121495327</v>
      </c>
      <c r="H278" s="116">
        <v>60000</v>
      </c>
      <c r="I278" s="135">
        <v>60000</v>
      </c>
      <c r="J278" s="143">
        <f t="shared" si="20"/>
        <v>60000</v>
      </c>
      <c r="K278" s="146">
        <v>60000.000000000007</v>
      </c>
      <c r="L278" s="129">
        <f t="shared" si="21"/>
        <v>0</v>
      </c>
      <c r="M278" s="117">
        <v>46200</v>
      </c>
      <c r="N278" s="118">
        <f t="shared" si="22"/>
        <v>0</v>
      </c>
      <c r="O278" s="161">
        <f t="shared" si="23"/>
        <v>0</v>
      </c>
    </row>
    <row r="279" spans="1:71" ht="15" customHeight="1" x14ac:dyDescent="0.25">
      <c r="A279" s="37">
        <v>469</v>
      </c>
      <c r="B279" s="164" t="s">
        <v>571</v>
      </c>
      <c r="C279" s="62">
        <v>796</v>
      </c>
      <c r="D279" s="63">
        <v>7.6310997825197919</v>
      </c>
      <c r="E279" s="64">
        <v>0.6</v>
      </c>
      <c r="F279" s="64">
        <f t="shared" si="24"/>
        <v>0.4</v>
      </c>
      <c r="G279" s="65">
        <v>0.18950064020486557</v>
      </c>
      <c r="H279" s="52">
        <v>31160</v>
      </c>
      <c r="I279" s="136">
        <f>40*C279</f>
        <v>31840</v>
      </c>
      <c r="J279" s="141">
        <f t="shared" si="20"/>
        <v>31840</v>
      </c>
      <c r="K279" s="142">
        <v>30827.600000000002</v>
      </c>
      <c r="L279" s="78">
        <f t="shared" si="21"/>
        <v>1012.3999999999978</v>
      </c>
      <c r="M279" s="79">
        <v>4200</v>
      </c>
      <c r="N279" s="80">
        <f t="shared" si="22"/>
        <v>1012.3999999999978</v>
      </c>
      <c r="O279" s="158">
        <f t="shared" si="23"/>
        <v>0</v>
      </c>
      <c r="Q279" s="45"/>
    </row>
    <row r="280" spans="1:71" ht="15" customHeight="1" x14ac:dyDescent="0.25">
      <c r="A280" s="37">
        <v>6692</v>
      </c>
      <c r="B280" s="165" t="s">
        <v>572</v>
      </c>
      <c r="C280" s="67">
        <v>1147</v>
      </c>
      <c r="D280" s="68">
        <v>4.5583343799122025</v>
      </c>
      <c r="E280" s="69">
        <v>0.7</v>
      </c>
      <c r="F280" s="69">
        <f t="shared" si="24"/>
        <v>0.30000000000000004</v>
      </c>
      <c r="G280" s="70">
        <v>0.36449399656946829</v>
      </c>
      <c r="H280" s="56">
        <v>47120</v>
      </c>
      <c r="I280" s="133">
        <f>40*C280</f>
        <v>45880</v>
      </c>
      <c r="J280" s="143">
        <f t="shared" si="20"/>
        <v>47120</v>
      </c>
      <c r="K280" s="144">
        <v>23599.200000000004</v>
      </c>
      <c r="L280" s="128">
        <f t="shared" si="21"/>
        <v>23520.799999999996</v>
      </c>
      <c r="M280" s="84">
        <v>2870</v>
      </c>
      <c r="N280" s="85">
        <f t="shared" si="22"/>
        <v>2870</v>
      </c>
      <c r="O280" s="159">
        <f t="shared" si="23"/>
        <v>20650.799999999996</v>
      </c>
      <c r="Q280" s="45"/>
    </row>
    <row r="281" spans="1:71" s="119" customFormat="1" ht="15" customHeight="1" x14ac:dyDescent="0.25">
      <c r="A281" s="111">
        <v>6713</v>
      </c>
      <c r="B281" s="166" t="s">
        <v>573</v>
      </c>
      <c r="C281" s="120">
        <v>382</v>
      </c>
      <c r="D281" s="121">
        <v>4.084451998532681</v>
      </c>
      <c r="E281" s="122">
        <v>0.7</v>
      </c>
      <c r="F281" s="122">
        <f t="shared" si="24"/>
        <v>0.30000000000000004</v>
      </c>
      <c r="G281" s="123">
        <v>0.50588235294117645</v>
      </c>
      <c r="H281" s="124">
        <v>30000</v>
      </c>
      <c r="I281" s="134">
        <v>30000</v>
      </c>
      <c r="J281" s="141">
        <f t="shared" si="20"/>
        <v>30000</v>
      </c>
      <c r="K281" s="145">
        <v>30000.300000000003</v>
      </c>
      <c r="L281" s="127">
        <v>0</v>
      </c>
      <c r="M281" s="125">
        <v>1680</v>
      </c>
      <c r="N281" s="126">
        <f t="shared" si="22"/>
        <v>0</v>
      </c>
      <c r="O281" s="160">
        <f t="shared" si="23"/>
        <v>0</v>
      </c>
    </row>
    <row r="282" spans="1:71" ht="15" customHeight="1" x14ac:dyDescent="0.25">
      <c r="A282" s="37">
        <v>6720</v>
      </c>
      <c r="B282" s="165" t="s">
        <v>574</v>
      </c>
      <c r="C282" s="67">
        <v>453</v>
      </c>
      <c r="D282" s="68">
        <v>4.2156789245795245</v>
      </c>
      <c r="E282" s="69">
        <v>0.7</v>
      </c>
      <c r="F282" s="69">
        <f t="shared" si="24"/>
        <v>0.30000000000000004</v>
      </c>
      <c r="G282" s="70">
        <v>0.38086303939962479</v>
      </c>
      <c r="H282" s="53">
        <v>30000</v>
      </c>
      <c r="I282" s="133">
        <v>30000</v>
      </c>
      <c r="J282" s="143">
        <f t="shared" si="20"/>
        <v>30000</v>
      </c>
      <c r="K282" s="144">
        <v>0</v>
      </c>
      <c r="L282" s="128">
        <f t="shared" si="21"/>
        <v>30000</v>
      </c>
      <c r="M282" s="84">
        <v>3500</v>
      </c>
      <c r="N282" s="85">
        <f t="shared" si="22"/>
        <v>3500</v>
      </c>
      <c r="O282" s="159">
        <f t="shared" si="23"/>
        <v>26500</v>
      </c>
      <c r="Q282" s="45"/>
    </row>
    <row r="283" spans="1:71" ht="15" customHeight="1" thickBot="1" x14ac:dyDescent="0.3">
      <c r="A283" s="147">
        <v>6748</v>
      </c>
      <c r="B283" s="168" t="s">
        <v>575</v>
      </c>
      <c r="C283" s="148">
        <v>346</v>
      </c>
      <c r="D283" s="149">
        <v>12.019773527943286</v>
      </c>
      <c r="E283" s="150">
        <v>0.5</v>
      </c>
      <c r="F283" s="150">
        <f t="shared" si="24"/>
        <v>0.5</v>
      </c>
      <c r="G283" s="151">
        <v>9.5032397408207347E-2</v>
      </c>
      <c r="H283" s="54">
        <v>30000</v>
      </c>
      <c r="I283" s="138">
        <v>30000</v>
      </c>
      <c r="J283" s="152">
        <f t="shared" si="20"/>
        <v>30000</v>
      </c>
      <c r="K283" s="153">
        <v>6926</v>
      </c>
      <c r="L283" s="154">
        <f t="shared" si="21"/>
        <v>23074</v>
      </c>
      <c r="M283" s="155">
        <v>38000</v>
      </c>
      <c r="N283" s="156">
        <f t="shared" si="22"/>
        <v>23074</v>
      </c>
      <c r="O283" s="162">
        <f t="shared" si="23"/>
        <v>0</v>
      </c>
      <c r="Q283" s="45"/>
    </row>
    <row r="284" spans="1:71" hidden="1" x14ac:dyDescent="0.25">
      <c r="H284" s="48">
        <f>SUM(H3:H283)</f>
        <v>10572240</v>
      </c>
      <c r="I284" s="49">
        <f>SUM(I3:I283)</f>
        <v>10518400</v>
      </c>
      <c r="J284" s="104"/>
      <c r="K284" s="87">
        <f>SUM(K3:K283)</f>
        <v>7808953.8500000006</v>
      </c>
      <c r="L284" s="83">
        <f>SUM(L3:L283)</f>
        <v>2850888.85</v>
      </c>
      <c r="M284" s="84">
        <f>SUM(M3:M283)</f>
        <v>6173875</v>
      </c>
      <c r="N284" s="85">
        <f t="shared" ref="N284:O284" si="25">SUM(N3:N283)</f>
        <v>1663303.8999999997</v>
      </c>
      <c r="O284" s="86">
        <f t="shared" si="25"/>
        <v>1187584.9500000004</v>
      </c>
      <c r="Q284" s="45"/>
    </row>
    <row r="285" spans="1:71" hidden="1" x14ac:dyDescent="0.25">
      <c r="H285" s="47">
        <v>10572240</v>
      </c>
      <c r="K285" s="82">
        <v>7808954</v>
      </c>
      <c r="M285" s="84">
        <v>6094075</v>
      </c>
      <c r="O285" s="86"/>
      <c r="Q285" s="45"/>
    </row>
    <row r="286" spans="1:71" x14ac:dyDescent="0.25">
      <c r="L286" s="129"/>
      <c r="N286" s="85"/>
      <c r="Q286" s="45"/>
    </row>
    <row r="287" spans="1:71" x14ac:dyDescent="0.25">
      <c r="B287" s="228" t="s">
        <v>1180</v>
      </c>
      <c r="C287" s="72"/>
      <c r="D287" s="73"/>
      <c r="E287" s="130" t="s">
        <v>1181</v>
      </c>
      <c r="F287" s="74"/>
      <c r="G287" s="75"/>
      <c r="H287" s="51"/>
      <c r="Q287" s="45"/>
    </row>
    <row r="288" spans="1:71" x14ac:dyDescent="0.25">
      <c r="B288" s="106" t="s">
        <v>1178</v>
      </c>
      <c r="C288" s="107"/>
      <c r="D288" s="108"/>
      <c r="E288" s="106"/>
      <c r="F288" s="106"/>
      <c r="G288" s="109"/>
      <c r="H288" s="110"/>
      <c r="Q288" s="45"/>
    </row>
    <row r="289" spans="17:17" x14ac:dyDescent="0.25">
      <c r="Q289" s="45"/>
    </row>
    <row r="290" spans="17:17" x14ac:dyDescent="0.25">
      <c r="Q290" s="45"/>
    </row>
    <row r="291" spans="17:17" x14ac:dyDescent="0.25">
      <c r="Q291" s="45"/>
    </row>
    <row r="292" spans="17:17" x14ac:dyDescent="0.25">
      <c r="Q292" s="45"/>
    </row>
    <row r="293" spans="17:17" x14ac:dyDescent="0.25">
      <c r="Q293" s="45"/>
    </row>
    <row r="294" spans="17:17" x14ac:dyDescent="0.25">
      <c r="Q294" s="45"/>
    </row>
    <row r="295" spans="17:17" x14ac:dyDescent="0.25">
      <c r="Q295" s="45"/>
    </row>
    <row r="296" spans="17:17" x14ac:dyDescent="0.25">
      <c r="Q296" s="45"/>
    </row>
    <row r="297" spans="17:17" x14ac:dyDescent="0.25">
      <c r="Q297" s="45"/>
    </row>
    <row r="298" spans="17:17" x14ac:dyDescent="0.25">
      <c r="Q298" s="45"/>
    </row>
    <row r="299" spans="17:17" x14ac:dyDescent="0.25">
      <c r="Q299" s="45"/>
    </row>
    <row r="300" spans="17:17" x14ac:dyDescent="0.25">
      <c r="Q300" s="45"/>
    </row>
    <row r="301" spans="17:17" x14ac:dyDescent="0.25">
      <c r="Q301" s="45"/>
    </row>
    <row r="302" spans="17:17" x14ac:dyDescent="0.25">
      <c r="Q302" s="45"/>
    </row>
    <row r="303" spans="17:17" x14ac:dyDescent="0.25">
      <c r="Q303" s="45"/>
    </row>
    <row r="304" spans="17:17" x14ac:dyDescent="0.25">
      <c r="Q304" s="45"/>
    </row>
    <row r="305" spans="17:17" x14ac:dyDescent="0.25">
      <c r="Q305" s="45"/>
    </row>
    <row r="306" spans="17:17" x14ac:dyDescent="0.25">
      <c r="Q306" s="45"/>
    </row>
    <row r="307" spans="17:17" x14ac:dyDescent="0.25">
      <c r="Q307" s="45"/>
    </row>
    <row r="308" spans="17:17" x14ac:dyDescent="0.25">
      <c r="Q308" s="45"/>
    </row>
    <row r="309" spans="17:17" x14ac:dyDescent="0.25">
      <c r="Q309" s="45"/>
    </row>
    <row r="310" spans="17:17" x14ac:dyDescent="0.25">
      <c r="Q310" s="45"/>
    </row>
    <row r="311" spans="17:17" x14ac:dyDescent="0.25">
      <c r="Q311" s="45"/>
    </row>
    <row r="312" spans="17:17" x14ac:dyDescent="0.25">
      <c r="Q312" s="45"/>
    </row>
    <row r="313" spans="17:17" x14ac:dyDescent="0.25">
      <c r="Q313" s="45"/>
    </row>
    <row r="314" spans="17:17" x14ac:dyDescent="0.25">
      <c r="Q314" s="45"/>
    </row>
    <row r="315" spans="17:17" x14ac:dyDescent="0.25">
      <c r="Q315" s="44"/>
    </row>
    <row r="316" spans="17:17" x14ac:dyDescent="0.25">
      <c r="Q316" s="45"/>
    </row>
    <row r="317" spans="17:17" x14ac:dyDescent="0.25">
      <c r="Q317" s="45"/>
    </row>
    <row r="318" spans="17:17" x14ac:dyDescent="0.25">
      <c r="Q318" s="45"/>
    </row>
    <row r="319" spans="17:17" x14ac:dyDescent="0.25">
      <c r="Q319" s="45"/>
    </row>
    <row r="320" spans="17:17" x14ac:dyDescent="0.25">
      <c r="Q320" s="45"/>
    </row>
    <row r="321" spans="17:17" x14ac:dyDescent="0.25">
      <c r="Q321" s="45"/>
    </row>
    <row r="322" spans="17:17" x14ac:dyDescent="0.25">
      <c r="Q322" s="45"/>
    </row>
    <row r="323" spans="17:17" x14ac:dyDescent="0.25">
      <c r="Q323" s="45"/>
    </row>
    <row r="324" spans="17:17" x14ac:dyDescent="0.25">
      <c r="Q324" s="44"/>
    </row>
    <row r="325" spans="17:17" x14ac:dyDescent="0.25">
      <c r="Q325" s="45"/>
    </row>
    <row r="326" spans="17:17" x14ac:dyDescent="0.25">
      <c r="Q326" s="45"/>
    </row>
    <row r="327" spans="17:17" x14ac:dyDescent="0.25">
      <c r="Q327" s="45"/>
    </row>
    <row r="328" spans="17:17" x14ac:dyDescent="0.25">
      <c r="Q328" s="45"/>
    </row>
    <row r="329" spans="17:17" x14ac:dyDescent="0.25">
      <c r="Q329" s="45"/>
    </row>
    <row r="330" spans="17:17" x14ac:dyDescent="0.25">
      <c r="Q330" s="44"/>
    </row>
    <row r="331" spans="17:17" x14ac:dyDescent="0.25">
      <c r="Q331" s="45"/>
    </row>
    <row r="332" spans="17:17" x14ac:dyDescent="0.25">
      <c r="Q332" s="45"/>
    </row>
    <row r="333" spans="17:17" x14ac:dyDescent="0.25">
      <c r="Q333" s="45"/>
    </row>
    <row r="334" spans="17:17" x14ac:dyDescent="0.25">
      <c r="Q334" s="45"/>
    </row>
    <row r="335" spans="17:17" x14ac:dyDescent="0.25">
      <c r="Q335" s="45"/>
    </row>
    <row r="336" spans="17:17" x14ac:dyDescent="0.25">
      <c r="Q336" s="45"/>
    </row>
    <row r="337" spans="17:17" x14ac:dyDescent="0.25">
      <c r="Q337" s="45"/>
    </row>
    <row r="338" spans="17:17" x14ac:dyDescent="0.25">
      <c r="Q338" s="45"/>
    </row>
    <row r="339" spans="17:17" x14ac:dyDescent="0.25">
      <c r="Q339" s="45"/>
    </row>
    <row r="340" spans="17:17" x14ac:dyDescent="0.25">
      <c r="Q340" s="45"/>
    </row>
    <row r="341" spans="17:17" x14ac:dyDescent="0.25">
      <c r="Q341" s="45"/>
    </row>
    <row r="342" spans="17:17" x14ac:dyDescent="0.25">
      <c r="Q342" s="45"/>
    </row>
    <row r="343" spans="17:17" x14ac:dyDescent="0.25">
      <c r="Q343" s="45"/>
    </row>
    <row r="344" spans="17:17" x14ac:dyDescent="0.25">
      <c r="Q344" s="45"/>
    </row>
    <row r="345" spans="17:17" x14ac:dyDescent="0.25">
      <c r="Q345" s="45"/>
    </row>
    <row r="346" spans="17:17" x14ac:dyDescent="0.25">
      <c r="Q346" s="45"/>
    </row>
    <row r="347" spans="17:17" x14ac:dyDescent="0.25">
      <c r="Q347" s="45"/>
    </row>
    <row r="348" spans="17:17" x14ac:dyDescent="0.25">
      <c r="Q348" s="45"/>
    </row>
    <row r="349" spans="17:17" x14ac:dyDescent="0.25">
      <c r="Q349" s="45"/>
    </row>
    <row r="350" spans="17:17" x14ac:dyDescent="0.25">
      <c r="Q350" s="45"/>
    </row>
    <row r="351" spans="17:17" x14ac:dyDescent="0.25">
      <c r="Q351" s="45"/>
    </row>
    <row r="352" spans="17:17" x14ac:dyDescent="0.25">
      <c r="Q352" s="45"/>
    </row>
    <row r="353" spans="17:17" x14ac:dyDescent="0.25">
      <c r="Q353" s="45"/>
    </row>
    <row r="354" spans="17:17" x14ac:dyDescent="0.25">
      <c r="Q354" s="45"/>
    </row>
    <row r="355" spans="17:17" x14ac:dyDescent="0.25">
      <c r="Q355" s="45"/>
    </row>
    <row r="356" spans="17:17" x14ac:dyDescent="0.25">
      <c r="Q356" s="45"/>
    </row>
    <row r="357" spans="17:17" x14ac:dyDescent="0.25">
      <c r="Q357" s="45"/>
    </row>
    <row r="358" spans="17:17" x14ac:dyDescent="0.25">
      <c r="Q358" s="45"/>
    </row>
    <row r="359" spans="17:17" x14ac:dyDescent="0.25">
      <c r="Q359" s="45"/>
    </row>
    <row r="360" spans="17:17" x14ac:dyDescent="0.25">
      <c r="Q360" s="45"/>
    </row>
    <row r="361" spans="17:17" x14ac:dyDescent="0.25">
      <c r="Q361" s="45"/>
    </row>
    <row r="362" spans="17:17" x14ac:dyDescent="0.25">
      <c r="Q362" s="45"/>
    </row>
    <row r="363" spans="17:17" x14ac:dyDescent="0.25">
      <c r="Q363" s="44"/>
    </row>
    <row r="364" spans="17:17" x14ac:dyDescent="0.25">
      <c r="Q364" s="45"/>
    </row>
    <row r="365" spans="17:17" x14ac:dyDescent="0.25">
      <c r="Q365" s="45"/>
    </row>
    <row r="366" spans="17:17" x14ac:dyDescent="0.25">
      <c r="Q366" s="45"/>
    </row>
    <row r="367" spans="17:17" x14ac:dyDescent="0.25">
      <c r="Q367" s="45"/>
    </row>
    <row r="368" spans="17:17" x14ac:dyDescent="0.25">
      <c r="Q368" s="45"/>
    </row>
    <row r="369" spans="17:17" x14ac:dyDescent="0.25">
      <c r="Q369" s="44"/>
    </row>
    <row r="370" spans="17:17" x14ac:dyDescent="0.25">
      <c r="Q370" s="45"/>
    </row>
    <row r="371" spans="17:17" x14ac:dyDescent="0.25">
      <c r="Q371" s="45"/>
    </row>
    <row r="372" spans="17:17" x14ac:dyDescent="0.25">
      <c r="Q372" s="45"/>
    </row>
    <row r="373" spans="17:17" x14ac:dyDescent="0.25">
      <c r="Q373" s="45"/>
    </row>
    <row r="374" spans="17:17" x14ac:dyDescent="0.25">
      <c r="Q374" s="45"/>
    </row>
    <row r="375" spans="17:17" x14ac:dyDescent="0.25">
      <c r="Q375" s="45"/>
    </row>
    <row r="376" spans="17:17" x14ac:dyDescent="0.25">
      <c r="Q376" s="45"/>
    </row>
    <row r="377" spans="17:17" x14ac:dyDescent="0.25">
      <c r="Q377" s="45"/>
    </row>
    <row r="378" spans="17:17" x14ac:dyDescent="0.25">
      <c r="Q378" s="45"/>
    </row>
    <row r="379" spans="17:17" x14ac:dyDescent="0.25">
      <c r="Q379" s="45"/>
    </row>
    <row r="380" spans="17:17" x14ac:dyDescent="0.25">
      <c r="Q380" s="45"/>
    </row>
    <row r="381" spans="17:17" x14ac:dyDescent="0.25">
      <c r="Q381" s="45"/>
    </row>
    <row r="382" spans="17:17" x14ac:dyDescent="0.25">
      <c r="Q382" s="45"/>
    </row>
    <row r="383" spans="17:17" x14ac:dyDescent="0.25">
      <c r="Q383" s="45"/>
    </row>
    <row r="384" spans="17:17" x14ac:dyDescent="0.25">
      <c r="Q384" s="45"/>
    </row>
    <row r="385" spans="17:17" x14ac:dyDescent="0.25">
      <c r="Q385" s="45"/>
    </row>
    <row r="386" spans="17:17" x14ac:dyDescent="0.25">
      <c r="Q386" s="45"/>
    </row>
    <row r="387" spans="17:17" x14ac:dyDescent="0.25">
      <c r="Q387" s="45"/>
    </row>
    <row r="388" spans="17:17" x14ac:dyDescent="0.25">
      <c r="Q388" s="45"/>
    </row>
    <row r="389" spans="17:17" x14ac:dyDescent="0.25">
      <c r="Q389" s="45"/>
    </row>
    <row r="390" spans="17:17" x14ac:dyDescent="0.25">
      <c r="Q390" s="45"/>
    </row>
    <row r="391" spans="17:17" x14ac:dyDescent="0.25">
      <c r="Q391" s="45"/>
    </row>
    <row r="392" spans="17:17" x14ac:dyDescent="0.25">
      <c r="Q392" s="45"/>
    </row>
    <row r="393" spans="17:17" x14ac:dyDescent="0.25">
      <c r="Q393" s="45"/>
    </row>
    <row r="394" spans="17:17" x14ac:dyDescent="0.25">
      <c r="Q394" s="45"/>
    </row>
    <row r="395" spans="17:17" x14ac:dyDescent="0.25">
      <c r="Q395" s="45"/>
    </row>
    <row r="396" spans="17:17" x14ac:dyDescent="0.25">
      <c r="Q396" s="45"/>
    </row>
    <row r="397" spans="17:17" x14ac:dyDescent="0.25">
      <c r="Q397" s="45"/>
    </row>
    <row r="398" spans="17:17" x14ac:dyDescent="0.25">
      <c r="Q398" s="45"/>
    </row>
    <row r="399" spans="17:17" x14ac:dyDescent="0.25">
      <c r="Q399" s="45"/>
    </row>
    <row r="400" spans="17:17" x14ac:dyDescent="0.25">
      <c r="Q400" s="45"/>
    </row>
    <row r="401" spans="17:17" x14ac:dyDescent="0.25">
      <c r="Q401" s="45"/>
    </row>
    <row r="402" spans="17:17" x14ac:dyDescent="0.25">
      <c r="Q402" s="45"/>
    </row>
    <row r="403" spans="17:17" x14ac:dyDescent="0.25">
      <c r="Q403" s="45"/>
    </row>
    <row r="404" spans="17:17" x14ac:dyDescent="0.25">
      <c r="Q404" s="45"/>
    </row>
    <row r="405" spans="17:17" x14ac:dyDescent="0.25">
      <c r="Q405" s="44"/>
    </row>
    <row r="406" spans="17:17" x14ac:dyDescent="0.25">
      <c r="Q406" s="45"/>
    </row>
    <row r="407" spans="17:17" x14ac:dyDescent="0.25">
      <c r="Q407" s="45"/>
    </row>
    <row r="408" spans="17:17" x14ac:dyDescent="0.25">
      <c r="Q408" s="45"/>
    </row>
    <row r="409" spans="17:17" x14ac:dyDescent="0.25">
      <c r="Q409" s="45"/>
    </row>
    <row r="410" spans="17:17" x14ac:dyDescent="0.25">
      <c r="Q410" s="45"/>
    </row>
    <row r="411" spans="17:17" x14ac:dyDescent="0.25">
      <c r="Q411" s="45"/>
    </row>
    <row r="412" spans="17:17" x14ac:dyDescent="0.25">
      <c r="Q412" s="45"/>
    </row>
    <row r="413" spans="17:17" x14ac:dyDescent="0.25">
      <c r="Q413" s="45"/>
    </row>
    <row r="414" spans="17:17" x14ac:dyDescent="0.25">
      <c r="Q414" s="45"/>
    </row>
    <row r="415" spans="17:17" x14ac:dyDescent="0.25">
      <c r="Q415" s="45"/>
    </row>
    <row r="416" spans="17:17" x14ac:dyDescent="0.25">
      <c r="Q416" s="45"/>
    </row>
    <row r="417" spans="17:17" x14ac:dyDescent="0.25">
      <c r="Q417" s="45"/>
    </row>
    <row r="418" spans="17:17" x14ac:dyDescent="0.25">
      <c r="Q418" s="45"/>
    </row>
    <row r="419" spans="17:17" x14ac:dyDescent="0.25">
      <c r="Q419" s="45"/>
    </row>
    <row r="420" spans="17:17" x14ac:dyDescent="0.25">
      <c r="Q420" s="45"/>
    </row>
    <row r="421" spans="17:17" x14ac:dyDescent="0.25">
      <c r="Q421" s="45"/>
    </row>
    <row r="422" spans="17:17" x14ac:dyDescent="0.25">
      <c r="Q422" s="45"/>
    </row>
    <row r="423" spans="17:17" x14ac:dyDescent="0.25">
      <c r="Q423" s="45"/>
    </row>
    <row r="424" spans="17:17" x14ac:dyDescent="0.25">
      <c r="Q424" s="45"/>
    </row>
    <row r="425" spans="17:17" x14ac:dyDescent="0.25">
      <c r="Q425" s="45"/>
    </row>
    <row r="426" spans="17:17" x14ac:dyDescent="0.25">
      <c r="Q426" s="45"/>
    </row>
    <row r="427" spans="17:17" x14ac:dyDescent="0.25">
      <c r="Q427" s="45"/>
    </row>
    <row r="428" spans="17:17" x14ac:dyDescent="0.25">
      <c r="Q428" s="45"/>
    </row>
    <row r="429" spans="17:17" x14ac:dyDescent="0.25">
      <c r="Q429" s="45"/>
    </row>
    <row r="430" spans="17:17" x14ac:dyDescent="0.25">
      <c r="Q430" s="45"/>
    </row>
    <row r="431" spans="17:17" x14ac:dyDescent="0.25">
      <c r="Q431" s="45"/>
    </row>
    <row r="432" spans="17:17" x14ac:dyDescent="0.25">
      <c r="Q432" s="45"/>
    </row>
    <row r="433" spans="17:17" x14ac:dyDescent="0.25">
      <c r="Q433" s="45"/>
    </row>
    <row r="434" spans="17:17" x14ac:dyDescent="0.25">
      <c r="Q434" s="45"/>
    </row>
    <row r="435" spans="17:17" x14ac:dyDescent="0.25">
      <c r="Q435" s="45"/>
    </row>
    <row r="436" spans="17:17" x14ac:dyDescent="0.25">
      <c r="Q436" s="45"/>
    </row>
    <row r="437" spans="17:17" x14ac:dyDescent="0.25">
      <c r="Q437" s="45"/>
    </row>
    <row r="438" spans="17:17" x14ac:dyDescent="0.25">
      <c r="Q438" s="45"/>
    </row>
    <row r="439" spans="17:17" x14ac:dyDescent="0.25">
      <c r="Q439" s="45"/>
    </row>
    <row r="440" spans="17:17" x14ac:dyDescent="0.25">
      <c r="Q440" s="45"/>
    </row>
    <row r="441" spans="17:17" x14ac:dyDescent="0.25">
      <c r="Q441" s="45"/>
    </row>
    <row r="442" spans="17:17" x14ac:dyDescent="0.25">
      <c r="Q442" s="45"/>
    </row>
    <row r="443" spans="17:17" x14ac:dyDescent="0.25">
      <c r="Q443" s="44"/>
    </row>
    <row r="444" spans="17:17" x14ac:dyDescent="0.25">
      <c r="Q444" s="45"/>
    </row>
    <row r="445" spans="17:17" x14ac:dyDescent="0.25">
      <c r="Q445" s="45"/>
    </row>
    <row r="446" spans="17:17" x14ac:dyDescent="0.25">
      <c r="Q446" s="45"/>
    </row>
    <row r="447" spans="17:17" x14ac:dyDescent="0.25">
      <c r="Q447" s="45"/>
    </row>
    <row r="448" spans="17:17" x14ac:dyDescent="0.25">
      <c r="Q448" s="45"/>
    </row>
    <row r="449" spans="17:17" x14ac:dyDescent="0.25">
      <c r="Q449" s="45"/>
    </row>
    <row r="450" spans="17:17" x14ac:dyDescent="0.25">
      <c r="Q450" s="45"/>
    </row>
    <row r="451" spans="17:17" x14ac:dyDescent="0.25">
      <c r="Q451" s="45"/>
    </row>
    <row r="452" spans="17:17" x14ac:dyDescent="0.25">
      <c r="Q452" s="45"/>
    </row>
    <row r="453" spans="17:17" x14ac:dyDescent="0.25">
      <c r="Q453" s="45"/>
    </row>
    <row r="454" spans="17:17" x14ac:dyDescent="0.25">
      <c r="Q454" s="45"/>
    </row>
    <row r="455" spans="17:17" x14ac:dyDescent="0.25">
      <c r="Q455" s="45"/>
    </row>
    <row r="456" spans="17:17" x14ac:dyDescent="0.25">
      <c r="Q456" s="44"/>
    </row>
    <row r="457" spans="17:17" x14ac:dyDescent="0.25">
      <c r="Q457" s="45"/>
    </row>
    <row r="458" spans="17:17" x14ac:dyDescent="0.25">
      <c r="Q458" s="45"/>
    </row>
    <row r="459" spans="17:17" x14ac:dyDescent="0.25">
      <c r="Q459" s="45"/>
    </row>
    <row r="460" spans="17:17" x14ac:dyDescent="0.25">
      <c r="Q460" s="45"/>
    </row>
    <row r="461" spans="17:17" x14ac:dyDescent="0.25">
      <c r="Q461" s="45"/>
    </row>
    <row r="462" spans="17:17" x14ac:dyDescent="0.25">
      <c r="Q462" s="45"/>
    </row>
    <row r="463" spans="17:17" x14ac:dyDescent="0.25">
      <c r="Q463" s="45"/>
    </row>
    <row r="464" spans="17:17" x14ac:dyDescent="0.25">
      <c r="Q464" s="45"/>
    </row>
    <row r="465" spans="17:17" x14ac:dyDescent="0.25">
      <c r="Q465" s="45"/>
    </row>
    <row r="466" spans="17:17" x14ac:dyDescent="0.25">
      <c r="Q466" s="45"/>
    </row>
    <row r="467" spans="17:17" x14ac:dyDescent="0.25">
      <c r="Q467" s="44"/>
    </row>
    <row r="468" spans="17:17" x14ac:dyDescent="0.25">
      <c r="Q468" s="45"/>
    </row>
    <row r="469" spans="17:17" x14ac:dyDescent="0.25">
      <c r="Q469" s="45"/>
    </row>
    <row r="470" spans="17:17" x14ac:dyDescent="0.25">
      <c r="Q470" s="45"/>
    </row>
    <row r="471" spans="17:17" x14ac:dyDescent="0.25">
      <c r="Q471" s="45"/>
    </row>
    <row r="472" spans="17:17" x14ac:dyDescent="0.25">
      <c r="Q472" s="45"/>
    </row>
    <row r="473" spans="17:17" x14ac:dyDescent="0.25">
      <c r="Q473" s="45"/>
    </row>
    <row r="474" spans="17:17" x14ac:dyDescent="0.25">
      <c r="Q474" s="45"/>
    </row>
    <row r="475" spans="17:17" x14ac:dyDescent="0.25">
      <c r="Q475" s="45"/>
    </row>
    <row r="476" spans="17:17" x14ac:dyDescent="0.25">
      <c r="Q476" s="45"/>
    </row>
    <row r="477" spans="17:17" x14ac:dyDescent="0.25">
      <c r="Q477" s="45"/>
    </row>
    <row r="478" spans="17:17" x14ac:dyDescent="0.25">
      <c r="Q478" s="45"/>
    </row>
    <row r="479" spans="17:17" x14ac:dyDescent="0.25">
      <c r="Q479" s="46"/>
    </row>
  </sheetData>
  <mergeCells count="1">
    <mergeCell ref="H2:I2"/>
  </mergeCells>
  <hyperlinks>
    <hyperlink ref="E287" r:id="rId1" display="CAT2 Look-Up" xr:uid="{ED14671C-28B3-4FA7-81B6-A5CEC2BF3589}"/>
    <hyperlink ref="M2" r:id="rId2" xr:uid="{56EBFE6A-4BDC-45B9-8A82-5BA7691DB511}"/>
  </hyperlinks>
  <pageMargins left="0.7" right="0.7" top="0.75" bottom="0.75" header="0.3" footer="0.3"/>
  <pageSetup paperSize="5" scale="73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41FE-D4F0-4096-AA60-5702F06D7D33}">
  <sheetPr>
    <tabColor rgb="FF00B0F0"/>
    <pageSetUpPr fitToPage="1"/>
  </sheetPr>
  <dimension ref="A1:V402"/>
  <sheetViews>
    <sheetView topLeftCell="B1" zoomScale="90" zoomScaleNormal="90" workbookViewId="0">
      <pane ySplit="1" topLeftCell="A2" activePane="bottomLeft" state="frozen"/>
      <selection pane="bottomLeft" activeCell="C28" sqref="C28"/>
    </sheetView>
  </sheetViews>
  <sheetFormatPr defaultColWidth="15" defaultRowHeight="15" x14ac:dyDescent="0.25"/>
  <cols>
    <col min="1" max="1" width="0" style="41" hidden="1" customWidth="1"/>
    <col min="2" max="2" width="23" style="71" customWidth="1"/>
    <col min="3" max="3" width="24.28515625" style="67" customWidth="1"/>
    <col min="4" max="4" width="10.85546875" style="68" hidden="1" customWidth="1"/>
    <col min="5" max="5" width="11.5703125" style="71" customWidth="1"/>
    <col min="6" max="6" width="10.85546875" style="71" customWidth="1"/>
    <col min="7" max="7" width="14.140625" style="70" customWidth="1"/>
    <col min="8" max="8" width="15" style="512" customWidth="1"/>
    <col min="9" max="9" width="15" style="507" customWidth="1"/>
    <col min="10" max="10" width="15" style="105" customWidth="1"/>
    <col min="11" max="11" width="15" style="82" customWidth="1"/>
    <col min="12" max="12" width="18.140625" style="371" customWidth="1"/>
    <col min="13" max="13" width="17.7109375" style="84" customWidth="1"/>
    <col min="14" max="14" width="20.5703125" style="248" hidden="1" customWidth="1"/>
    <col min="15" max="15" width="21" style="482" hidden="1" customWidth="1"/>
    <col min="16" max="16" width="15" style="495"/>
    <col min="17" max="17" width="17.140625" style="496" customWidth="1"/>
    <col min="18" max="18" width="13.85546875" style="502" customWidth="1"/>
    <col min="19" max="19" width="20" style="500" customWidth="1"/>
    <col min="20" max="20" width="0" style="38" hidden="1" customWidth="1"/>
    <col min="21" max="16384" width="15" style="38"/>
  </cols>
  <sheetData>
    <row r="1" spans="1:22" s="36" customFormat="1" ht="107.25" customHeight="1" thickBot="1" x14ac:dyDescent="0.3">
      <c r="A1" s="357" t="s">
        <v>295</v>
      </c>
      <c r="B1" s="169" t="s">
        <v>296</v>
      </c>
      <c r="C1" s="170" t="s">
        <v>297</v>
      </c>
      <c r="D1" s="171" t="s">
        <v>1154</v>
      </c>
      <c r="E1" s="172" t="s">
        <v>1158</v>
      </c>
      <c r="F1" s="172" t="s">
        <v>1157</v>
      </c>
      <c r="G1" s="314" t="s">
        <v>1159</v>
      </c>
      <c r="H1" s="174" t="s">
        <v>580</v>
      </c>
      <c r="I1" s="503" t="s">
        <v>581</v>
      </c>
      <c r="J1" s="315" t="s">
        <v>1165</v>
      </c>
      <c r="K1" s="177" t="s">
        <v>579</v>
      </c>
      <c r="L1" s="262" t="s">
        <v>1422</v>
      </c>
      <c r="M1" s="179" t="s">
        <v>1160</v>
      </c>
      <c r="N1" s="231" t="s">
        <v>1419</v>
      </c>
      <c r="O1" s="476" t="s">
        <v>1420</v>
      </c>
      <c r="P1" s="444" t="s">
        <v>1430</v>
      </c>
      <c r="Q1" s="401" t="s">
        <v>1423</v>
      </c>
      <c r="R1" s="445" t="s">
        <v>1424</v>
      </c>
      <c r="S1" s="483" t="s">
        <v>1427</v>
      </c>
    </row>
    <row r="2" spans="1:22" s="36" customFormat="1" ht="54.75" customHeight="1" thickTop="1" thickBot="1" x14ac:dyDescent="0.3">
      <c r="A2" s="35"/>
      <c r="B2" s="163"/>
      <c r="C2" s="57"/>
      <c r="D2" s="58"/>
      <c r="E2" s="59"/>
      <c r="F2" s="59"/>
      <c r="G2" s="60"/>
      <c r="H2" s="504" t="s">
        <v>1155</v>
      </c>
      <c r="I2" s="505"/>
      <c r="J2" s="233"/>
      <c r="K2" s="140"/>
      <c r="L2" s="76"/>
      <c r="M2" s="376" t="s">
        <v>1179</v>
      </c>
      <c r="N2" s="234"/>
      <c r="O2" s="477"/>
      <c r="P2" s="484"/>
      <c r="Q2" s="484"/>
      <c r="R2" s="484"/>
      <c r="S2" s="485"/>
    </row>
    <row r="3" spans="1:22" x14ac:dyDescent="0.25">
      <c r="A3" s="37">
        <v>14</v>
      </c>
      <c r="B3" s="358" t="s">
        <v>298</v>
      </c>
      <c r="C3" s="359">
        <v>1663</v>
      </c>
      <c r="D3" s="360">
        <v>3.4161242550018187</v>
      </c>
      <c r="E3" s="361">
        <v>0.85</v>
      </c>
      <c r="F3" s="361">
        <f>1-E3</f>
        <v>0.15000000000000002</v>
      </c>
      <c r="G3" s="362">
        <v>0.59087947882736158</v>
      </c>
      <c r="H3" s="506">
        <v>60000</v>
      </c>
      <c r="I3" s="506">
        <v>60000</v>
      </c>
      <c r="J3" s="363">
        <f>MAX(H3,I3)</f>
        <v>60000</v>
      </c>
      <c r="K3" s="364">
        <v>16550</v>
      </c>
      <c r="L3" s="365">
        <f>J3-K3</f>
        <v>43450</v>
      </c>
      <c r="M3" s="377">
        <v>173400</v>
      </c>
      <c r="N3" s="366">
        <f>MIN(L3,M3)</f>
        <v>43450</v>
      </c>
      <c r="O3" s="478">
        <f>L3-N3</f>
        <v>0</v>
      </c>
      <c r="P3" s="486">
        <f>M3/E3</f>
        <v>204000</v>
      </c>
      <c r="Q3" s="366">
        <f>P3*E3</f>
        <v>173400</v>
      </c>
      <c r="R3" s="487">
        <f t="shared" ref="R3:R10" si="0">P3*F3</f>
        <v>30600.000000000004</v>
      </c>
      <c r="S3" s="488">
        <f>L3-R3</f>
        <v>12849.999999999996</v>
      </c>
      <c r="T3" s="367">
        <f>P3-Q3-R3</f>
        <v>0</v>
      </c>
      <c r="V3" s="367"/>
    </row>
    <row r="4" spans="1:22" ht="15" customHeight="1" x14ac:dyDescent="0.25">
      <c r="A4" s="37">
        <v>63</v>
      </c>
      <c r="B4" s="165" t="s">
        <v>299</v>
      </c>
      <c r="C4" s="67">
        <v>417</v>
      </c>
      <c r="D4" s="68">
        <v>6.2029939867611033</v>
      </c>
      <c r="E4" s="69">
        <v>0.7</v>
      </c>
      <c r="F4" s="69">
        <f t="shared" ref="F4:F67" si="1">1-E4</f>
        <v>0.30000000000000004</v>
      </c>
      <c r="G4" s="70">
        <v>0.38138138138138139</v>
      </c>
      <c r="H4" s="507">
        <v>30000</v>
      </c>
      <c r="I4" s="507">
        <v>30000</v>
      </c>
      <c r="J4" s="240">
        <f t="shared" ref="J4:J67" si="2">MAX(H4,I4)</f>
        <v>30000</v>
      </c>
      <c r="K4" s="144">
        <v>17369.7</v>
      </c>
      <c r="L4" s="368">
        <f t="shared" ref="L4:L67" si="3">J4-K4</f>
        <v>12630.3</v>
      </c>
      <c r="M4" s="84">
        <v>420</v>
      </c>
      <c r="N4" s="242">
        <f t="shared" ref="N4:N67" si="4">MIN(L4,M4)</f>
        <v>420</v>
      </c>
      <c r="O4" s="479">
        <f t="shared" ref="O4:O67" si="5">L4-N4</f>
        <v>12210.3</v>
      </c>
      <c r="P4" s="143">
        <f t="shared" ref="P4:P67" si="6">M4/E4</f>
        <v>600</v>
      </c>
      <c r="Q4" s="242">
        <f t="shared" ref="Q4:Q67" si="7">P4*E4</f>
        <v>420</v>
      </c>
      <c r="R4" s="489">
        <f t="shared" si="0"/>
        <v>180.00000000000003</v>
      </c>
      <c r="S4" s="490">
        <f t="shared" ref="S4:S67" si="8">L4-R4</f>
        <v>12450.3</v>
      </c>
      <c r="T4" s="367">
        <f t="shared" ref="T4:T67" si="9">P4-Q4-R4</f>
        <v>0</v>
      </c>
      <c r="U4" s="367"/>
    </row>
    <row r="5" spans="1:22" x14ac:dyDescent="0.25">
      <c r="A5" s="37">
        <v>84</v>
      </c>
      <c r="B5" s="164" t="s">
        <v>301</v>
      </c>
      <c r="C5" s="62">
        <v>219</v>
      </c>
      <c r="D5" s="63">
        <v>1.6098207202719703</v>
      </c>
      <c r="E5" s="64">
        <v>0.6</v>
      </c>
      <c r="F5" s="64">
        <f t="shared" si="1"/>
        <v>0.4</v>
      </c>
      <c r="G5" s="65">
        <v>0.30578512396694213</v>
      </c>
      <c r="H5" s="508">
        <v>30000</v>
      </c>
      <c r="I5" s="508">
        <v>30000</v>
      </c>
      <c r="J5" s="236">
        <f t="shared" si="2"/>
        <v>30000</v>
      </c>
      <c r="K5" s="142">
        <v>12295.6</v>
      </c>
      <c r="L5" s="369">
        <f t="shared" si="3"/>
        <v>17704.400000000001</v>
      </c>
      <c r="M5" s="79">
        <v>14400</v>
      </c>
      <c r="N5" s="238">
        <f t="shared" si="4"/>
        <v>14400</v>
      </c>
      <c r="O5" s="480">
        <f t="shared" si="5"/>
        <v>3304.4000000000015</v>
      </c>
      <c r="P5" s="141">
        <f t="shared" si="6"/>
        <v>24000</v>
      </c>
      <c r="Q5" s="238">
        <f t="shared" si="7"/>
        <v>14400</v>
      </c>
      <c r="R5" s="491">
        <f t="shared" si="0"/>
        <v>9600</v>
      </c>
      <c r="S5" s="492">
        <f t="shared" si="8"/>
        <v>8104.4000000000015</v>
      </c>
      <c r="T5" s="367">
        <f t="shared" si="9"/>
        <v>0</v>
      </c>
    </row>
    <row r="6" spans="1:22" ht="15" customHeight="1" x14ac:dyDescent="0.25">
      <c r="A6" s="37">
        <v>91</v>
      </c>
      <c r="B6" s="165" t="s">
        <v>302</v>
      </c>
      <c r="C6" s="67">
        <v>554</v>
      </c>
      <c r="D6" s="68">
        <v>4.1538264754825391</v>
      </c>
      <c r="E6" s="69">
        <v>0.8</v>
      </c>
      <c r="F6" s="69">
        <f t="shared" si="1"/>
        <v>0.19999999999999996</v>
      </c>
      <c r="G6" s="70">
        <v>0.52960526315789469</v>
      </c>
      <c r="H6" s="507">
        <v>30000</v>
      </c>
      <c r="I6" s="507">
        <v>30000</v>
      </c>
      <c r="J6" s="240">
        <f t="shared" si="2"/>
        <v>30000</v>
      </c>
      <c r="K6" s="144">
        <v>16429.999999999996</v>
      </c>
      <c r="L6" s="368">
        <f t="shared" si="3"/>
        <v>13570.000000000004</v>
      </c>
      <c r="M6" s="84">
        <v>11200</v>
      </c>
      <c r="N6" s="242">
        <f t="shared" si="4"/>
        <v>11200</v>
      </c>
      <c r="O6" s="479">
        <f t="shared" si="5"/>
        <v>2370.0000000000036</v>
      </c>
      <c r="P6" s="143">
        <f t="shared" si="6"/>
        <v>14000</v>
      </c>
      <c r="Q6" s="242">
        <f t="shared" si="7"/>
        <v>11200</v>
      </c>
      <c r="R6" s="489">
        <f t="shared" si="0"/>
        <v>2799.9999999999995</v>
      </c>
      <c r="S6" s="490">
        <f t="shared" si="8"/>
        <v>10770.000000000004</v>
      </c>
      <c r="T6" s="367">
        <f t="shared" si="9"/>
        <v>0</v>
      </c>
    </row>
    <row r="7" spans="1:22" x14ac:dyDescent="0.25">
      <c r="A7" s="37">
        <v>105</v>
      </c>
      <c r="B7" s="164" t="s">
        <v>303</v>
      </c>
      <c r="C7" s="62">
        <v>453</v>
      </c>
      <c r="D7" s="63">
        <v>4.1814741659050787</v>
      </c>
      <c r="E7" s="64">
        <v>0.7</v>
      </c>
      <c r="F7" s="64">
        <f t="shared" si="1"/>
        <v>0.30000000000000004</v>
      </c>
      <c r="G7" s="65">
        <v>0.42930591259640105</v>
      </c>
      <c r="H7" s="508">
        <v>30000</v>
      </c>
      <c r="I7" s="508">
        <v>30000</v>
      </c>
      <c r="J7" s="236">
        <f t="shared" si="2"/>
        <v>30000</v>
      </c>
      <c r="K7" s="142">
        <v>0</v>
      </c>
      <c r="L7" s="369">
        <f t="shared" si="3"/>
        <v>30000</v>
      </c>
      <c r="M7" s="79">
        <v>490</v>
      </c>
      <c r="N7" s="238">
        <f t="shared" si="4"/>
        <v>490</v>
      </c>
      <c r="O7" s="480">
        <f t="shared" si="5"/>
        <v>29510</v>
      </c>
      <c r="P7" s="141">
        <f t="shared" si="6"/>
        <v>700</v>
      </c>
      <c r="Q7" s="238">
        <f t="shared" si="7"/>
        <v>489.99999999999994</v>
      </c>
      <c r="R7" s="491">
        <f t="shared" si="0"/>
        <v>210.00000000000003</v>
      </c>
      <c r="S7" s="492">
        <f t="shared" si="8"/>
        <v>29790</v>
      </c>
      <c r="T7" s="367">
        <f t="shared" si="9"/>
        <v>0</v>
      </c>
    </row>
    <row r="8" spans="1:22" ht="15" customHeight="1" x14ac:dyDescent="0.25">
      <c r="A8" s="37">
        <v>154</v>
      </c>
      <c r="B8" s="165" t="s">
        <v>306</v>
      </c>
      <c r="C8" s="67">
        <v>1325</v>
      </c>
      <c r="D8" s="68">
        <v>6.2062633119400594</v>
      </c>
      <c r="E8" s="69">
        <v>0.8</v>
      </c>
      <c r="F8" s="69">
        <f t="shared" si="1"/>
        <v>0.19999999999999996</v>
      </c>
      <c r="G8" s="70">
        <v>0.6725460122699386</v>
      </c>
      <c r="H8" s="507">
        <v>49960</v>
      </c>
      <c r="I8" s="507">
        <f>40*C8</f>
        <v>53000</v>
      </c>
      <c r="J8" s="240">
        <f t="shared" si="2"/>
        <v>53000</v>
      </c>
      <c r="K8" s="144">
        <v>35421.399999999994</v>
      </c>
      <c r="L8" s="368">
        <f t="shared" si="3"/>
        <v>17578.600000000006</v>
      </c>
      <c r="M8" s="84">
        <v>5600</v>
      </c>
      <c r="N8" s="242">
        <f t="shared" si="4"/>
        <v>5600</v>
      </c>
      <c r="O8" s="479">
        <f t="shared" si="5"/>
        <v>11978.600000000006</v>
      </c>
      <c r="P8" s="143">
        <f t="shared" si="6"/>
        <v>7000</v>
      </c>
      <c r="Q8" s="242">
        <f t="shared" si="7"/>
        <v>5600</v>
      </c>
      <c r="R8" s="489">
        <f t="shared" si="0"/>
        <v>1399.9999999999998</v>
      </c>
      <c r="S8" s="490">
        <f t="shared" si="8"/>
        <v>16178.600000000006</v>
      </c>
      <c r="T8" s="367">
        <f t="shared" si="9"/>
        <v>0</v>
      </c>
    </row>
    <row r="9" spans="1:22" x14ac:dyDescent="0.25">
      <c r="A9" s="37">
        <v>170</v>
      </c>
      <c r="B9" s="164" t="s">
        <v>308</v>
      </c>
      <c r="C9" s="62">
        <v>2136</v>
      </c>
      <c r="D9" s="63">
        <v>5.2223536079622415</v>
      </c>
      <c r="E9" s="64">
        <v>0.8</v>
      </c>
      <c r="F9" s="64">
        <f t="shared" si="1"/>
        <v>0.19999999999999996</v>
      </c>
      <c r="G9" s="65">
        <v>0.5298013245033113</v>
      </c>
      <c r="H9" s="508">
        <v>60000</v>
      </c>
      <c r="I9" s="508">
        <v>60000</v>
      </c>
      <c r="J9" s="236">
        <f t="shared" si="2"/>
        <v>60000</v>
      </c>
      <c r="K9" s="142">
        <v>35313.199999999997</v>
      </c>
      <c r="L9" s="369">
        <f t="shared" si="3"/>
        <v>24686.800000000003</v>
      </c>
      <c r="M9" s="79">
        <v>0</v>
      </c>
      <c r="N9" s="238">
        <f t="shared" si="4"/>
        <v>0</v>
      </c>
      <c r="O9" s="480">
        <f t="shared" si="5"/>
        <v>24686.800000000003</v>
      </c>
      <c r="P9" s="141">
        <f t="shared" si="6"/>
        <v>0</v>
      </c>
      <c r="Q9" s="238">
        <f t="shared" si="7"/>
        <v>0</v>
      </c>
      <c r="R9" s="491">
        <f t="shared" si="0"/>
        <v>0</v>
      </c>
      <c r="S9" s="492">
        <f t="shared" si="8"/>
        <v>24686.800000000003</v>
      </c>
      <c r="T9" s="367">
        <f t="shared" si="9"/>
        <v>0</v>
      </c>
    </row>
    <row r="10" spans="1:22" ht="15" customHeight="1" x14ac:dyDescent="0.25">
      <c r="A10" s="37">
        <v>196</v>
      </c>
      <c r="B10" s="165" t="s">
        <v>309</v>
      </c>
      <c r="C10" s="67">
        <v>445</v>
      </c>
      <c r="D10" s="68">
        <v>3.470218682692745</v>
      </c>
      <c r="E10" s="69">
        <v>0.6</v>
      </c>
      <c r="F10" s="69">
        <f t="shared" si="1"/>
        <v>0.4</v>
      </c>
      <c r="G10" s="70">
        <v>0.29976019184652281</v>
      </c>
      <c r="H10" s="507">
        <v>30000</v>
      </c>
      <c r="I10" s="507">
        <v>30000</v>
      </c>
      <c r="J10" s="240">
        <f t="shared" si="2"/>
        <v>30000</v>
      </c>
      <c r="K10" s="144">
        <v>27547.200000000001</v>
      </c>
      <c r="L10" s="368">
        <f t="shared" si="3"/>
        <v>2452.7999999999993</v>
      </c>
      <c r="M10" s="84">
        <v>3000</v>
      </c>
      <c r="N10" s="242">
        <f t="shared" si="4"/>
        <v>2452.7999999999993</v>
      </c>
      <c r="O10" s="479">
        <f t="shared" si="5"/>
        <v>0</v>
      </c>
      <c r="P10" s="143">
        <f t="shared" si="6"/>
        <v>5000</v>
      </c>
      <c r="Q10" s="242">
        <f t="shared" si="7"/>
        <v>3000</v>
      </c>
      <c r="R10" s="489">
        <f t="shared" si="0"/>
        <v>2000</v>
      </c>
      <c r="S10" s="490">
        <f t="shared" si="8"/>
        <v>452.79999999999927</v>
      </c>
      <c r="T10" s="367">
        <f t="shared" si="9"/>
        <v>0</v>
      </c>
    </row>
    <row r="11" spans="1:22" x14ac:dyDescent="0.25">
      <c r="A11" s="37">
        <v>245</v>
      </c>
      <c r="B11" s="164" t="s">
        <v>313</v>
      </c>
      <c r="C11" s="62">
        <v>611</v>
      </c>
      <c r="D11" s="63">
        <v>6.4467184753240279</v>
      </c>
      <c r="E11" s="64">
        <v>0.7</v>
      </c>
      <c r="F11" s="64">
        <f t="shared" si="1"/>
        <v>0.30000000000000004</v>
      </c>
      <c r="G11" s="65">
        <v>0.2709030100334448</v>
      </c>
      <c r="H11" s="508">
        <v>30000</v>
      </c>
      <c r="I11" s="508">
        <v>30000</v>
      </c>
      <c r="J11" s="236">
        <f t="shared" si="2"/>
        <v>30000</v>
      </c>
      <c r="K11" s="142">
        <v>28825.4</v>
      </c>
      <c r="L11" s="369">
        <f t="shared" si="3"/>
        <v>1174.5999999999985</v>
      </c>
      <c r="M11" s="79">
        <v>14000</v>
      </c>
      <c r="N11" s="238">
        <f t="shared" si="4"/>
        <v>1174.5999999999985</v>
      </c>
      <c r="O11" s="480">
        <f t="shared" si="5"/>
        <v>0</v>
      </c>
      <c r="P11" s="141">
        <f>R11/F11</f>
        <v>3916.6666666666661</v>
      </c>
      <c r="Q11" s="238">
        <f t="shared" si="7"/>
        <v>2741.6666666666661</v>
      </c>
      <c r="R11" s="491">
        <v>1175</v>
      </c>
      <c r="S11" s="492">
        <f t="shared" si="8"/>
        <v>-0.40000000000145519</v>
      </c>
      <c r="T11" s="367">
        <f t="shared" si="9"/>
        <v>0</v>
      </c>
      <c r="U11" s="367"/>
    </row>
    <row r="12" spans="1:22" ht="15" customHeight="1" x14ac:dyDescent="0.25">
      <c r="A12" s="37">
        <v>308</v>
      </c>
      <c r="B12" s="165" t="s">
        <v>315</v>
      </c>
      <c r="C12" s="67">
        <v>1457</v>
      </c>
      <c r="D12" s="68">
        <v>8.0515027965016088</v>
      </c>
      <c r="E12" s="69">
        <v>0.8</v>
      </c>
      <c r="F12" s="69">
        <f t="shared" si="1"/>
        <v>0.19999999999999996</v>
      </c>
      <c r="G12" s="70">
        <v>0.51954022988505744</v>
      </c>
      <c r="H12" s="507">
        <v>57480</v>
      </c>
      <c r="I12" s="507">
        <f>40*C12</f>
        <v>58280</v>
      </c>
      <c r="J12" s="240">
        <f t="shared" si="2"/>
        <v>58280</v>
      </c>
      <c r="K12" s="144">
        <v>30453.599999999995</v>
      </c>
      <c r="L12" s="368">
        <f t="shared" si="3"/>
        <v>27826.400000000005</v>
      </c>
      <c r="M12" s="84">
        <v>16800</v>
      </c>
      <c r="N12" s="242">
        <f t="shared" si="4"/>
        <v>16800</v>
      </c>
      <c r="O12" s="479">
        <f t="shared" si="5"/>
        <v>11026.400000000005</v>
      </c>
      <c r="P12" s="143">
        <f t="shared" si="6"/>
        <v>21000</v>
      </c>
      <c r="Q12" s="242">
        <f t="shared" si="7"/>
        <v>16800</v>
      </c>
      <c r="R12" s="489">
        <f>P12*F12</f>
        <v>4199.9999999999991</v>
      </c>
      <c r="S12" s="490">
        <f t="shared" si="8"/>
        <v>23626.400000000005</v>
      </c>
      <c r="T12" s="367">
        <f t="shared" si="9"/>
        <v>0</v>
      </c>
    </row>
    <row r="13" spans="1:22" x14ac:dyDescent="0.25">
      <c r="A13" s="37">
        <v>315</v>
      </c>
      <c r="B13" s="164" t="s">
        <v>316</v>
      </c>
      <c r="C13" s="62">
        <v>416</v>
      </c>
      <c r="D13" s="63">
        <v>1.9140956917917449</v>
      </c>
      <c r="E13" s="64">
        <v>0.85</v>
      </c>
      <c r="F13" s="64">
        <f t="shared" si="1"/>
        <v>0.15000000000000002</v>
      </c>
      <c r="G13" s="65">
        <v>0.57493188010899188</v>
      </c>
      <c r="H13" s="508">
        <v>30000</v>
      </c>
      <c r="I13" s="508">
        <v>30000</v>
      </c>
      <c r="J13" s="236">
        <f t="shared" si="2"/>
        <v>30000</v>
      </c>
      <c r="K13" s="142">
        <v>0</v>
      </c>
      <c r="L13" s="369">
        <f t="shared" si="3"/>
        <v>30000</v>
      </c>
      <c r="M13" s="79">
        <v>45900</v>
      </c>
      <c r="N13" s="238">
        <f t="shared" si="4"/>
        <v>30000</v>
      </c>
      <c r="O13" s="480">
        <f t="shared" si="5"/>
        <v>0</v>
      </c>
      <c r="P13" s="141">
        <f t="shared" si="6"/>
        <v>54000</v>
      </c>
      <c r="Q13" s="238">
        <f t="shared" si="7"/>
        <v>45900</v>
      </c>
      <c r="R13" s="491">
        <f>P13*F13</f>
        <v>8100.0000000000009</v>
      </c>
      <c r="S13" s="492">
        <f t="shared" si="8"/>
        <v>21900</v>
      </c>
      <c r="T13" s="367">
        <f t="shared" si="9"/>
        <v>0</v>
      </c>
      <c r="U13" s="367"/>
    </row>
    <row r="14" spans="1:22" ht="15" customHeight="1" x14ac:dyDescent="0.25">
      <c r="A14" s="37">
        <v>4263</v>
      </c>
      <c r="B14" s="165" t="s">
        <v>317</v>
      </c>
      <c r="C14" s="67">
        <v>256</v>
      </c>
      <c r="D14" s="68">
        <v>1.1535220676965612</v>
      </c>
      <c r="E14" s="69">
        <v>0.8</v>
      </c>
      <c r="F14" s="69">
        <f t="shared" si="1"/>
        <v>0.19999999999999996</v>
      </c>
      <c r="G14" s="70">
        <v>0.54852320675105481</v>
      </c>
      <c r="H14" s="507">
        <v>30000</v>
      </c>
      <c r="I14" s="507">
        <v>30000</v>
      </c>
      <c r="J14" s="240">
        <f t="shared" si="2"/>
        <v>30000</v>
      </c>
      <c r="K14" s="144">
        <v>29833.999999999996</v>
      </c>
      <c r="L14" s="368">
        <f t="shared" si="3"/>
        <v>166.00000000000364</v>
      </c>
      <c r="M14" s="84">
        <v>2720</v>
      </c>
      <c r="N14" s="242">
        <f t="shared" si="4"/>
        <v>166.00000000000364</v>
      </c>
      <c r="O14" s="479">
        <f t="shared" si="5"/>
        <v>0</v>
      </c>
      <c r="P14" s="143">
        <f t="shared" ref="P14:P15" si="10">R14/F14</f>
        <v>830.00000000000023</v>
      </c>
      <c r="Q14" s="242">
        <f t="shared" si="7"/>
        <v>664.00000000000023</v>
      </c>
      <c r="R14" s="489">
        <v>166</v>
      </c>
      <c r="S14" s="490">
        <f t="shared" si="8"/>
        <v>3.637978807091713E-12</v>
      </c>
      <c r="T14" s="367">
        <f t="shared" si="9"/>
        <v>0</v>
      </c>
    </row>
    <row r="15" spans="1:22" x14ac:dyDescent="0.25">
      <c r="A15" s="37">
        <v>350</v>
      </c>
      <c r="B15" s="164" t="s">
        <v>318</v>
      </c>
      <c r="C15" s="62">
        <v>953</v>
      </c>
      <c r="D15" s="63">
        <v>13.313235237560432</v>
      </c>
      <c r="E15" s="64">
        <v>0.6</v>
      </c>
      <c r="F15" s="64">
        <f t="shared" si="1"/>
        <v>0.4</v>
      </c>
      <c r="G15" s="65">
        <v>0.1444321940463065</v>
      </c>
      <c r="H15" s="508">
        <v>39480</v>
      </c>
      <c r="I15" s="508">
        <f>40*C15</f>
        <v>38120</v>
      </c>
      <c r="J15" s="236">
        <f t="shared" si="2"/>
        <v>39480</v>
      </c>
      <c r="K15" s="142">
        <v>33000</v>
      </c>
      <c r="L15" s="369">
        <f t="shared" si="3"/>
        <v>6480</v>
      </c>
      <c r="M15" s="79">
        <v>74400</v>
      </c>
      <c r="N15" s="238">
        <f t="shared" si="4"/>
        <v>6480</v>
      </c>
      <c r="O15" s="480">
        <f t="shared" si="5"/>
        <v>0</v>
      </c>
      <c r="P15" s="141">
        <f t="shared" si="10"/>
        <v>16200</v>
      </c>
      <c r="Q15" s="238">
        <f t="shared" si="7"/>
        <v>9720</v>
      </c>
      <c r="R15" s="491">
        <v>6480</v>
      </c>
      <c r="S15" s="492">
        <f t="shared" si="8"/>
        <v>0</v>
      </c>
      <c r="T15" s="367">
        <f t="shared" si="9"/>
        <v>0</v>
      </c>
    </row>
    <row r="16" spans="1:22" ht="15" customHeight="1" x14ac:dyDescent="0.25">
      <c r="A16" s="37">
        <v>364</v>
      </c>
      <c r="B16" s="165" t="s">
        <v>319</v>
      </c>
      <c r="C16" s="67">
        <v>361</v>
      </c>
      <c r="D16" s="68">
        <v>3.5621249762016007</v>
      </c>
      <c r="E16" s="69">
        <v>0.6</v>
      </c>
      <c r="F16" s="69">
        <f t="shared" si="1"/>
        <v>0.4</v>
      </c>
      <c r="G16" s="70">
        <v>0.31185567010309279</v>
      </c>
      <c r="H16" s="507">
        <v>30000</v>
      </c>
      <c r="I16" s="507">
        <v>30000</v>
      </c>
      <c r="J16" s="240">
        <f t="shared" si="2"/>
        <v>30000</v>
      </c>
      <c r="K16" s="144">
        <v>4879.2</v>
      </c>
      <c r="L16" s="368">
        <f t="shared" si="3"/>
        <v>25120.799999999999</v>
      </c>
      <c r="M16" s="84">
        <v>2640</v>
      </c>
      <c r="N16" s="242">
        <f t="shared" si="4"/>
        <v>2640</v>
      </c>
      <c r="O16" s="479">
        <f t="shared" si="5"/>
        <v>22480.799999999999</v>
      </c>
      <c r="P16" s="143">
        <f t="shared" si="6"/>
        <v>4400</v>
      </c>
      <c r="Q16" s="242">
        <f t="shared" si="7"/>
        <v>2640</v>
      </c>
      <c r="R16" s="489">
        <f>P16*F16</f>
        <v>1760</v>
      </c>
      <c r="S16" s="490">
        <f t="shared" si="8"/>
        <v>23360.799999999999</v>
      </c>
      <c r="T16" s="367">
        <f t="shared" si="9"/>
        <v>0</v>
      </c>
    </row>
    <row r="17" spans="1:20" x14ac:dyDescent="0.25">
      <c r="A17" s="37">
        <v>427</v>
      </c>
      <c r="B17" s="164" t="s">
        <v>320</v>
      </c>
      <c r="C17" s="62">
        <v>229</v>
      </c>
      <c r="D17" s="63">
        <v>7.0559887003116852</v>
      </c>
      <c r="E17" s="64">
        <v>0.6</v>
      </c>
      <c r="F17" s="64">
        <f t="shared" si="1"/>
        <v>0.4</v>
      </c>
      <c r="G17" s="65">
        <v>0.22705314009661837</v>
      </c>
      <c r="H17" s="508">
        <v>30000</v>
      </c>
      <c r="I17" s="508">
        <v>30000</v>
      </c>
      <c r="J17" s="236">
        <f t="shared" si="2"/>
        <v>30000</v>
      </c>
      <c r="K17" s="142">
        <v>5580.8</v>
      </c>
      <c r="L17" s="369">
        <f t="shared" si="3"/>
        <v>24419.200000000001</v>
      </c>
      <c r="M17" s="79">
        <v>7800</v>
      </c>
      <c r="N17" s="238">
        <f t="shared" si="4"/>
        <v>7800</v>
      </c>
      <c r="O17" s="480">
        <f t="shared" si="5"/>
        <v>16619.2</v>
      </c>
      <c r="P17" s="141">
        <f t="shared" si="6"/>
        <v>13000</v>
      </c>
      <c r="Q17" s="238">
        <f t="shared" si="7"/>
        <v>7800</v>
      </c>
      <c r="R17" s="491">
        <f>P17*F17</f>
        <v>5200</v>
      </c>
      <c r="S17" s="492">
        <f t="shared" si="8"/>
        <v>19219.2</v>
      </c>
      <c r="T17" s="367">
        <f t="shared" si="9"/>
        <v>0</v>
      </c>
    </row>
    <row r="18" spans="1:20" ht="15" customHeight="1" x14ac:dyDescent="0.25">
      <c r="A18" s="37">
        <v>434</v>
      </c>
      <c r="B18" s="165" t="s">
        <v>321</v>
      </c>
      <c r="C18" s="67">
        <v>1628</v>
      </c>
      <c r="D18" s="68">
        <v>7.893792355923595</v>
      </c>
      <c r="E18" s="69">
        <v>0.7</v>
      </c>
      <c r="F18" s="69">
        <f t="shared" si="1"/>
        <v>0.30000000000000004</v>
      </c>
      <c r="G18" s="70">
        <v>0.44218942189421895</v>
      </c>
      <c r="H18" s="507">
        <v>60000</v>
      </c>
      <c r="I18" s="507">
        <v>60000</v>
      </c>
      <c r="J18" s="240">
        <f t="shared" si="2"/>
        <v>60000</v>
      </c>
      <c r="K18" s="144">
        <v>18777</v>
      </c>
      <c r="L18" s="368">
        <f t="shared" si="3"/>
        <v>41223</v>
      </c>
      <c r="M18" s="84">
        <v>69300</v>
      </c>
      <c r="N18" s="242">
        <f t="shared" si="4"/>
        <v>41223</v>
      </c>
      <c r="O18" s="479">
        <f t="shared" si="5"/>
        <v>0</v>
      </c>
      <c r="P18" s="143">
        <f t="shared" si="6"/>
        <v>99000</v>
      </c>
      <c r="Q18" s="242">
        <f t="shared" si="7"/>
        <v>69300</v>
      </c>
      <c r="R18" s="489">
        <f>P18*F18</f>
        <v>29700.000000000004</v>
      </c>
      <c r="S18" s="490">
        <f t="shared" si="8"/>
        <v>11522.999999999996</v>
      </c>
      <c r="T18" s="367">
        <f t="shared" si="9"/>
        <v>0</v>
      </c>
    </row>
    <row r="19" spans="1:20" x14ac:dyDescent="0.25">
      <c r="A19" s="37">
        <v>6013</v>
      </c>
      <c r="B19" s="164" t="s">
        <v>322</v>
      </c>
      <c r="C19" s="62">
        <v>488</v>
      </c>
      <c r="D19" s="63">
        <v>6.410753182996757</v>
      </c>
      <c r="E19" s="64">
        <v>0.7</v>
      </c>
      <c r="F19" s="64">
        <f t="shared" si="1"/>
        <v>0.30000000000000004</v>
      </c>
      <c r="G19" s="65">
        <v>0.388412017167382</v>
      </c>
      <c r="H19" s="508">
        <v>30000</v>
      </c>
      <c r="I19" s="508">
        <v>30000</v>
      </c>
      <c r="J19" s="236">
        <f t="shared" si="2"/>
        <v>30000</v>
      </c>
      <c r="K19" s="142">
        <v>23861.100000000002</v>
      </c>
      <c r="L19" s="369">
        <f t="shared" si="3"/>
        <v>6138.8999999999978</v>
      </c>
      <c r="M19" s="79">
        <v>16800</v>
      </c>
      <c r="N19" s="238">
        <f t="shared" si="4"/>
        <v>6138.8999999999978</v>
      </c>
      <c r="O19" s="480">
        <f t="shared" si="5"/>
        <v>0</v>
      </c>
      <c r="P19" s="141">
        <f t="shared" ref="P19:P24" si="11">R19/F19</f>
        <v>20463.333333333332</v>
      </c>
      <c r="Q19" s="238">
        <f t="shared" si="7"/>
        <v>14324.333333333332</v>
      </c>
      <c r="R19" s="491">
        <v>6139</v>
      </c>
      <c r="S19" s="492">
        <f t="shared" si="8"/>
        <v>-0.10000000000218279</v>
      </c>
      <c r="T19" s="367">
        <f t="shared" si="9"/>
        <v>0</v>
      </c>
    </row>
    <row r="20" spans="1:20" ht="15" customHeight="1" x14ac:dyDescent="0.25">
      <c r="A20" s="37">
        <v>2240</v>
      </c>
      <c r="B20" s="165" t="s">
        <v>324</v>
      </c>
      <c r="C20" s="67">
        <v>399</v>
      </c>
      <c r="D20" s="68">
        <v>2.9857448753814255</v>
      </c>
      <c r="E20" s="69">
        <v>0.7</v>
      </c>
      <c r="F20" s="69">
        <f t="shared" si="1"/>
        <v>0.30000000000000004</v>
      </c>
      <c r="G20" s="70">
        <v>0.36781609195402298</v>
      </c>
      <c r="H20" s="507">
        <v>30000</v>
      </c>
      <c r="I20" s="507">
        <v>30000</v>
      </c>
      <c r="J20" s="240">
        <f t="shared" si="2"/>
        <v>30000</v>
      </c>
      <c r="K20" s="144">
        <v>18007.800000000003</v>
      </c>
      <c r="L20" s="368">
        <f t="shared" si="3"/>
        <v>11992.199999999997</v>
      </c>
      <c r="M20" s="84">
        <v>0</v>
      </c>
      <c r="N20" s="242">
        <f t="shared" si="4"/>
        <v>0</v>
      </c>
      <c r="O20" s="479">
        <f t="shared" si="5"/>
        <v>11992.199999999997</v>
      </c>
      <c r="P20" s="143">
        <f t="shared" si="6"/>
        <v>0</v>
      </c>
      <c r="Q20" s="242">
        <f t="shared" si="7"/>
        <v>0</v>
      </c>
      <c r="R20" s="489">
        <f>P20*F20</f>
        <v>0</v>
      </c>
      <c r="S20" s="490">
        <f t="shared" si="8"/>
        <v>11992.199999999997</v>
      </c>
      <c r="T20" s="367">
        <f t="shared" si="9"/>
        <v>0</v>
      </c>
    </row>
    <row r="21" spans="1:20" x14ac:dyDescent="0.25">
      <c r="A21" s="37">
        <v>476</v>
      </c>
      <c r="B21" s="164" t="s">
        <v>325</v>
      </c>
      <c r="C21" s="62">
        <v>1758</v>
      </c>
      <c r="D21" s="63">
        <v>3.7653328788409488</v>
      </c>
      <c r="E21" s="64">
        <v>0.7</v>
      </c>
      <c r="F21" s="64">
        <f t="shared" si="1"/>
        <v>0.30000000000000004</v>
      </c>
      <c r="G21" s="65">
        <v>0.43918128654970762</v>
      </c>
      <c r="H21" s="508">
        <v>60000</v>
      </c>
      <c r="I21" s="508">
        <v>60000</v>
      </c>
      <c r="J21" s="236">
        <f t="shared" si="2"/>
        <v>60000</v>
      </c>
      <c r="K21" s="142">
        <v>57272.700000000004</v>
      </c>
      <c r="L21" s="369">
        <f t="shared" si="3"/>
        <v>2727.2999999999956</v>
      </c>
      <c r="M21" s="79">
        <v>45500</v>
      </c>
      <c r="N21" s="238">
        <f t="shared" si="4"/>
        <v>2727.2999999999956</v>
      </c>
      <c r="O21" s="480">
        <f t="shared" si="5"/>
        <v>0</v>
      </c>
      <c r="P21" s="141">
        <f t="shared" si="11"/>
        <v>9089.9999999999982</v>
      </c>
      <c r="Q21" s="238">
        <f t="shared" si="7"/>
        <v>6362.9999999999982</v>
      </c>
      <c r="R21" s="491">
        <v>2727</v>
      </c>
      <c r="S21" s="492">
        <f t="shared" si="8"/>
        <v>0.29999999999563443</v>
      </c>
      <c r="T21" s="367">
        <f t="shared" si="9"/>
        <v>0</v>
      </c>
    </row>
    <row r="22" spans="1:20" ht="15" customHeight="1" x14ac:dyDescent="0.25">
      <c r="A22" s="37">
        <v>485</v>
      </c>
      <c r="B22" s="165" t="s">
        <v>326</v>
      </c>
      <c r="C22" s="67">
        <v>628</v>
      </c>
      <c r="D22" s="68">
        <v>3.5762894716442837</v>
      </c>
      <c r="E22" s="69">
        <v>0.7</v>
      </c>
      <c r="F22" s="69">
        <f t="shared" si="1"/>
        <v>0.30000000000000004</v>
      </c>
      <c r="G22" s="70">
        <v>0.36406995230524641</v>
      </c>
      <c r="H22" s="507">
        <v>30000</v>
      </c>
      <c r="I22" s="507">
        <v>30000</v>
      </c>
      <c r="J22" s="240">
        <f t="shared" si="2"/>
        <v>30000</v>
      </c>
      <c r="K22" s="144">
        <v>23584.100000000002</v>
      </c>
      <c r="L22" s="368">
        <f t="shared" si="3"/>
        <v>6415.8999999999978</v>
      </c>
      <c r="M22" s="84">
        <v>22400</v>
      </c>
      <c r="N22" s="242">
        <f t="shared" si="4"/>
        <v>6415.8999999999978</v>
      </c>
      <c r="O22" s="479">
        <f t="shared" si="5"/>
        <v>0</v>
      </c>
      <c r="P22" s="143">
        <f t="shared" si="11"/>
        <v>21386.666666666664</v>
      </c>
      <c r="Q22" s="242">
        <f t="shared" si="7"/>
        <v>14970.666666666664</v>
      </c>
      <c r="R22" s="489">
        <v>6416</v>
      </c>
      <c r="S22" s="490">
        <f t="shared" si="8"/>
        <v>-0.10000000000218279</v>
      </c>
      <c r="T22" s="367">
        <f t="shared" si="9"/>
        <v>0</v>
      </c>
    </row>
    <row r="23" spans="1:20" x14ac:dyDescent="0.25">
      <c r="A23" s="37">
        <v>497</v>
      </c>
      <c r="B23" s="164" t="s">
        <v>327</v>
      </c>
      <c r="C23" s="62">
        <v>1287</v>
      </c>
      <c r="D23" s="63">
        <v>7.6266211509916371</v>
      </c>
      <c r="E23" s="64">
        <v>0.6</v>
      </c>
      <c r="F23" s="64">
        <f t="shared" si="1"/>
        <v>0.4</v>
      </c>
      <c r="G23" s="65">
        <v>0.28988941548183256</v>
      </c>
      <c r="H23" s="508">
        <v>50720</v>
      </c>
      <c r="I23" s="508">
        <f>40*C23</f>
        <v>51480</v>
      </c>
      <c r="J23" s="236">
        <f t="shared" si="2"/>
        <v>51480</v>
      </c>
      <c r="K23" s="142">
        <v>50719.600000000006</v>
      </c>
      <c r="L23" s="369">
        <f t="shared" si="3"/>
        <v>760.39999999999418</v>
      </c>
      <c r="M23" s="79">
        <v>0</v>
      </c>
      <c r="N23" s="238">
        <f t="shared" si="4"/>
        <v>0</v>
      </c>
      <c r="O23" s="480">
        <f t="shared" si="5"/>
        <v>760.39999999999418</v>
      </c>
      <c r="P23" s="141">
        <f t="shared" si="6"/>
        <v>0</v>
      </c>
      <c r="Q23" s="238">
        <f t="shared" si="7"/>
        <v>0</v>
      </c>
      <c r="R23" s="491">
        <f>P23*F23</f>
        <v>0</v>
      </c>
      <c r="S23" s="492">
        <f t="shared" si="8"/>
        <v>760.39999999999418</v>
      </c>
      <c r="T23" s="367">
        <f t="shared" si="9"/>
        <v>0</v>
      </c>
    </row>
    <row r="24" spans="1:20" ht="15" customHeight="1" x14ac:dyDescent="0.25">
      <c r="A24" s="37">
        <v>609</v>
      </c>
      <c r="B24" s="165" t="s">
        <v>329</v>
      </c>
      <c r="C24" s="67">
        <v>842</v>
      </c>
      <c r="D24" s="68">
        <v>4.8155009718075581</v>
      </c>
      <c r="E24" s="69">
        <v>0.8</v>
      </c>
      <c r="F24" s="69">
        <f t="shared" si="1"/>
        <v>0.19999999999999996</v>
      </c>
      <c r="G24" s="70">
        <v>0.54151177199504341</v>
      </c>
      <c r="H24" s="507">
        <v>33680</v>
      </c>
      <c r="I24" s="507">
        <f>40*C24</f>
        <v>33680</v>
      </c>
      <c r="J24" s="240">
        <f t="shared" si="2"/>
        <v>33680</v>
      </c>
      <c r="K24" s="144">
        <v>32970</v>
      </c>
      <c r="L24" s="368">
        <f t="shared" si="3"/>
        <v>710</v>
      </c>
      <c r="M24" s="84">
        <v>8800</v>
      </c>
      <c r="N24" s="242">
        <f t="shared" si="4"/>
        <v>710</v>
      </c>
      <c r="O24" s="479">
        <f t="shared" si="5"/>
        <v>0</v>
      </c>
      <c r="P24" s="143">
        <f t="shared" si="11"/>
        <v>3550.0000000000009</v>
      </c>
      <c r="Q24" s="242">
        <f t="shared" si="7"/>
        <v>2840.0000000000009</v>
      </c>
      <c r="R24" s="489">
        <v>710</v>
      </c>
      <c r="S24" s="490">
        <f t="shared" si="8"/>
        <v>0</v>
      </c>
      <c r="T24" s="367">
        <f t="shared" si="9"/>
        <v>0</v>
      </c>
    </row>
    <row r="25" spans="1:20" x14ac:dyDescent="0.25">
      <c r="A25" s="37">
        <v>637</v>
      </c>
      <c r="B25" s="164" t="s">
        <v>331</v>
      </c>
      <c r="C25" s="62">
        <v>740</v>
      </c>
      <c r="D25" s="63">
        <v>4.5709201467452649</v>
      </c>
      <c r="E25" s="64">
        <v>0.7</v>
      </c>
      <c r="F25" s="64">
        <f t="shared" si="1"/>
        <v>0.30000000000000004</v>
      </c>
      <c r="G25" s="65">
        <v>0.39782016348773841</v>
      </c>
      <c r="H25" s="508">
        <v>30000</v>
      </c>
      <c r="I25" s="508">
        <v>30000</v>
      </c>
      <c r="J25" s="236">
        <f t="shared" si="2"/>
        <v>30000</v>
      </c>
      <c r="K25" s="142">
        <v>13188.000000000002</v>
      </c>
      <c r="L25" s="369">
        <f t="shared" si="3"/>
        <v>16812</v>
      </c>
      <c r="M25" s="79">
        <v>3220</v>
      </c>
      <c r="N25" s="238">
        <f t="shared" si="4"/>
        <v>3220</v>
      </c>
      <c r="O25" s="480">
        <f t="shared" si="5"/>
        <v>13592</v>
      </c>
      <c r="P25" s="141">
        <f t="shared" si="6"/>
        <v>4600</v>
      </c>
      <c r="Q25" s="238">
        <f t="shared" si="7"/>
        <v>3220</v>
      </c>
      <c r="R25" s="491">
        <f>P25*F25</f>
        <v>1380.0000000000002</v>
      </c>
      <c r="S25" s="492">
        <f t="shared" si="8"/>
        <v>15432</v>
      </c>
      <c r="T25" s="367">
        <f t="shared" si="9"/>
        <v>0</v>
      </c>
    </row>
    <row r="26" spans="1:20" ht="15" customHeight="1" x14ac:dyDescent="0.25">
      <c r="A26" s="37">
        <v>657</v>
      </c>
      <c r="B26" s="165" t="s">
        <v>332</v>
      </c>
      <c r="C26" s="67">
        <v>97</v>
      </c>
      <c r="D26" s="68">
        <v>2.8790900631699965</v>
      </c>
      <c r="E26" s="69">
        <v>0.6</v>
      </c>
      <c r="F26" s="69">
        <f t="shared" si="1"/>
        <v>0.4</v>
      </c>
      <c r="G26" s="70">
        <v>0.11483253588516747</v>
      </c>
      <c r="H26" s="507">
        <v>30000</v>
      </c>
      <c r="I26" s="507">
        <v>30000</v>
      </c>
      <c r="J26" s="240">
        <f t="shared" si="2"/>
        <v>30000</v>
      </c>
      <c r="K26" s="144">
        <v>0</v>
      </c>
      <c r="L26" s="368">
        <f t="shared" si="3"/>
        <v>30000</v>
      </c>
      <c r="M26" s="84">
        <v>6600</v>
      </c>
      <c r="N26" s="242">
        <f t="shared" si="4"/>
        <v>6600</v>
      </c>
      <c r="O26" s="479">
        <f t="shared" si="5"/>
        <v>23400</v>
      </c>
      <c r="P26" s="143">
        <f t="shared" si="6"/>
        <v>11000</v>
      </c>
      <c r="Q26" s="242">
        <f t="shared" si="7"/>
        <v>6600</v>
      </c>
      <c r="R26" s="489">
        <f>P26*F26</f>
        <v>4400</v>
      </c>
      <c r="S26" s="490">
        <f t="shared" si="8"/>
        <v>25600</v>
      </c>
      <c r="T26" s="367">
        <f t="shared" si="9"/>
        <v>0</v>
      </c>
    </row>
    <row r="27" spans="1:20" x14ac:dyDescent="0.25">
      <c r="A27" s="37">
        <v>658</v>
      </c>
      <c r="B27" s="164" t="s">
        <v>333</v>
      </c>
      <c r="C27" s="62">
        <v>920</v>
      </c>
      <c r="D27" s="63">
        <v>14.48433429584726</v>
      </c>
      <c r="E27" s="64">
        <v>0.6</v>
      </c>
      <c r="F27" s="64">
        <f t="shared" si="1"/>
        <v>0.4</v>
      </c>
      <c r="G27" s="65">
        <v>0.20633299284984677</v>
      </c>
      <c r="H27" s="508">
        <v>36320</v>
      </c>
      <c r="I27" s="508">
        <f>40*C27</f>
        <v>36800</v>
      </c>
      <c r="J27" s="236">
        <f t="shared" si="2"/>
        <v>36800</v>
      </c>
      <c r="K27" s="142">
        <v>33034</v>
      </c>
      <c r="L27" s="369">
        <f t="shared" si="3"/>
        <v>3766</v>
      </c>
      <c r="M27" s="79">
        <v>57600</v>
      </c>
      <c r="N27" s="238">
        <f t="shared" si="4"/>
        <v>3766</v>
      </c>
      <c r="O27" s="480">
        <f t="shared" si="5"/>
        <v>0</v>
      </c>
      <c r="P27" s="141">
        <f t="shared" ref="P27:P32" si="12">R27/F27</f>
        <v>9415</v>
      </c>
      <c r="Q27" s="238">
        <f t="shared" si="7"/>
        <v>5649</v>
      </c>
      <c r="R27" s="491">
        <v>3766</v>
      </c>
      <c r="S27" s="492">
        <f t="shared" si="8"/>
        <v>0</v>
      </c>
      <c r="T27" s="367">
        <f t="shared" si="9"/>
        <v>0</v>
      </c>
    </row>
    <row r="28" spans="1:20" ht="15" customHeight="1" x14ac:dyDescent="0.25">
      <c r="A28" s="37">
        <v>700</v>
      </c>
      <c r="B28" s="165" t="s">
        <v>334</v>
      </c>
      <c r="C28" s="67">
        <v>1044</v>
      </c>
      <c r="D28" s="68">
        <v>10.514632938197758</v>
      </c>
      <c r="E28" s="69">
        <v>0.7</v>
      </c>
      <c r="F28" s="69">
        <f t="shared" si="1"/>
        <v>0.30000000000000004</v>
      </c>
      <c r="G28" s="70">
        <v>0.34462151394422313</v>
      </c>
      <c r="H28" s="507">
        <v>42240</v>
      </c>
      <c r="I28" s="507">
        <f>40*C28</f>
        <v>41760</v>
      </c>
      <c r="J28" s="240">
        <f t="shared" si="2"/>
        <v>42240</v>
      </c>
      <c r="K28" s="144">
        <v>41817.300000000003</v>
      </c>
      <c r="L28" s="368">
        <f t="shared" si="3"/>
        <v>422.69999999999709</v>
      </c>
      <c r="M28" s="84">
        <v>7000</v>
      </c>
      <c r="N28" s="242">
        <f t="shared" si="4"/>
        <v>422.69999999999709</v>
      </c>
      <c r="O28" s="479">
        <f t="shared" si="5"/>
        <v>0</v>
      </c>
      <c r="P28" s="143">
        <f t="shared" si="12"/>
        <v>1409.9999999999998</v>
      </c>
      <c r="Q28" s="242">
        <f t="shared" si="7"/>
        <v>986.99999999999977</v>
      </c>
      <c r="R28" s="489">
        <v>423</v>
      </c>
      <c r="S28" s="490">
        <f t="shared" si="8"/>
        <v>-0.30000000000291038</v>
      </c>
      <c r="T28" s="367">
        <f t="shared" si="9"/>
        <v>0</v>
      </c>
    </row>
    <row r="29" spans="1:20" x14ac:dyDescent="0.25">
      <c r="A29" s="37">
        <v>735</v>
      </c>
      <c r="B29" s="164" t="s">
        <v>335</v>
      </c>
      <c r="C29" s="62">
        <v>495</v>
      </c>
      <c r="D29" s="63">
        <v>1.8299715928296998</v>
      </c>
      <c r="E29" s="64">
        <v>0.85</v>
      </c>
      <c r="F29" s="64">
        <f t="shared" si="1"/>
        <v>0.15000000000000002</v>
      </c>
      <c r="G29" s="65">
        <v>0.64611872146118721</v>
      </c>
      <c r="H29" s="508">
        <v>30000</v>
      </c>
      <c r="I29" s="508">
        <v>30000</v>
      </c>
      <c r="J29" s="236">
        <f t="shared" si="2"/>
        <v>30000</v>
      </c>
      <c r="K29" s="142">
        <v>29750</v>
      </c>
      <c r="L29" s="369">
        <f t="shared" si="3"/>
        <v>250</v>
      </c>
      <c r="M29" s="79">
        <v>1190</v>
      </c>
      <c r="N29" s="238">
        <f t="shared" si="4"/>
        <v>250</v>
      </c>
      <c r="O29" s="480">
        <f t="shared" si="5"/>
        <v>0</v>
      </c>
      <c r="P29" s="141">
        <f t="shared" si="6"/>
        <v>1400</v>
      </c>
      <c r="Q29" s="238">
        <f t="shared" si="7"/>
        <v>1190</v>
      </c>
      <c r="R29" s="491">
        <f>P29*F29</f>
        <v>210.00000000000003</v>
      </c>
      <c r="S29" s="492">
        <f t="shared" si="8"/>
        <v>39.999999999999972</v>
      </c>
      <c r="T29" s="367">
        <f t="shared" si="9"/>
        <v>0</v>
      </c>
    </row>
    <row r="30" spans="1:20" ht="15" customHeight="1" x14ac:dyDescent="0.25">
      <c r="A30" s="37">
        <v>840</v>
      </c>
      <c r="B30" s="165" t="s">
        <v>336</v>
      </c>
      <c r="C30" s="67">
        <v>191</v>
      </c>
      <c r="D30" s="68">
        <v>0.81843582310909169</v>
      </c>
      <c r="E30" s="69">
        <v>0.8</v>
      </c>
      <c r="F30" s="69">
        <f t="shared" si="1"/>
        <v>0.19999999999999996</v>
      </c>
      <c r="G30" s="70">
        <v>0.49729729729729732</v>
      </c>
      <c r="H30" s="507">
        <v>30000</v>
      </c>
      <c r="I30" s="507">
        <v>30000</v>
      </c>
      <c r="J30" s="240">
        <f t="shared" si="2"/>
        <v>30000</v>
      </c>
      <c r="K30" s="144">
        <v>29506.199999999997</v>
      </c>
      <c r="L30" s="368">
        <f t="shared" si="3"/>
        <v>493.80000000000291</v>
      </c>
      <c r="M30" s="84">
        <v>8000</v>
      </c>
      <c r="N30" s="242">
        <f t="shared" si="4"/>
        <v>493.80000000000291</v>
      </c>
      <c r="O30" s="479">
        <f t="shared" si="5"/>
        <v>0</v>
      </c>
      <c r="P30" s="143">
        <f t="shared" si="12"/>
        <v>2470.0000000000005</v>
      </c>
      <c r="Q30" s="242">
        <f t="shared" si="7"/>
        <v>1976.0000000000005</v>
      </c>
      <c r="R30" s="489">
        <v>494</v>
      </c>
      <c r="S30" s="490">
        <f t="shared" si="8"/>
        <v>-0.19999999999708962</v>
      </c>
      <c r="T30" s="367">
        <f t="shared" si="9"/>
        <v>0</v>
      </c>
    </row>
    <row r="31" spans="1:20" x14ac:dyDescent="0.25">
      <c r="A31" s="37">
        <v>870</v>
      </c>
      <c r="B31" s="164" t="s">
        <v>337</v>
      </c>
      <c r="C31" s="62">
        <v>866</v>
      </c>
      <c r="D31" s="63">
        <v>5.6882748081385959</v>
      </c>
      <c r="E31" s="64">
        <v>0.7</v>
      </c>
      <c r="F31" s="64">
        <f t="shared" si="1"/>
        <v>0.30000000000000004</v>
      </c>
      <c r="G31" s="65">
        <v>0.41113744075829384</v>
      </c>
      <c r="H31" s="508">
        <v>34040</v>
      </c>
      <c r="I31" s="508">
        <f>40*C31</f>
        <v>34640</v>
      </c>
      <c r="J31" s="236">
        <f t="shared" si="2"/>
        <v>34640</v>
      </c>
      <c r="K31" s="142">
        <v>34040</v>
      </c>
      <c r="L31" s="369">
        <f t="shared" si="3"/>
        <v>600</v>
      </c>
      <c r="M31" s="79">
        <v>0</v>
      </c>
      <c r="N31" s="238">
        <f t="shared" si="4"/>
        <v>0</v>
      </c>
      <c r="O31" s="480">
        <f t="shared" si="5"/>
        <v>600</v>
      </c>
      <c r="P31" s="141">
        <f t="shared" si="6"/>
        <v>0</v>
      </c>
      <c r="Q31" s="238">
        <f t="shared" si="7"/>
        <v>0</v>
      </c>
      <c r="R31" s="491">
        <f>P31*F31</f>
        <v>0</v>
      </c>
      <c r="S31" s="492">
        <f t="shared" si="8"/>
        <v>600</v>
      </c>
      <c r="T31" s="367">
        <f t="shared" si="9"/>
        <v>0</v>
      </c>
    </row>
    <row r="32" spans="1:20" ht="15" customHeight="1" x14ac:dyDescent="0.25">
      <c r="A32" s="37">
        <v>896</v>
      </c>
      <c r="B32" s="165" t="s">
        <v>339</v>
      </c>
      <c r="C32" s="67">
        <v>884</v>
      </c>
      <c r="D32" s="68">
        <v>13.667031934586257</v>
      </c>
      <c r="E32" s="69">
        <v>0.6</v>
      </c>
      <c r="F32" s="69">
        <f t="shared" si="1"/>
        <v>0.4</v>
      </c>
      <c r="G32" s="70">
        <v>0.21316964285714285</v>
      </c>
      <c r="H32" s="507">
        <v>34560</v>
      </c>
      <c r="I32" s="507">
        <f>40*C32</f>
        <v>35360</v>
      </c>
      <c r="J32" s="240">
        <f t="shared" si="2"/>
        <v>35360</v>
      </c>
      <c r="K32" s="144">
        <v>34560</v>
      </c>
      <c r="L32" s="368">
        <f t="shared" si="3"/>
        <v>800</v>
      </c>
      <c r="M32" s="84">
        <v>60600</v>
      </c>
      <c r="N32" s="242">
        <f t="shared" si="4"/>
        <v>800</v>
      </c>
      <c r="O32" s="479">
        <f t="shared" si="5"/>
        <v>0</v>
      </c>
      <c r="P32" s="143">
        <f t="shared" si="12"/>
        <v>2000</v>
      </c>
      <c r="Q32" s="242">
        <f t="shared" si="7"/>
        <v>1200</v>
      </c>
      <c r="R32" s="489">
        <v>800</v>
      </c>
      <c r="S32" s="490">
        <f t="shared" si="8"/>
        <v>0</v>
      </c>
      <c r="T32" s="367">
        <f t="shared" si="9"/>
        <v>0</v>
      </c>
    </row>
    <row r="33" spans="1:20" x14ac:dyDescent="0.25">
      <c r="A33" s="37">
        <v>903</v>
      </c>
      <c r="B33" s="164" t="s">
        <v>340</v>
      </c>
      <c r="C33" s="62">
        <v>942</v>
      </c>
      <c r="D33" s="63">
        <v>13.469746383378816</v>
      </c>
      <c r="E33" s="64">
        <v>0.6</v>
      </c>
      <c r="F33" s="64">
        <f t="shared" si="1"/>
        <v>0.4</v>
      </c>
      <c r="G33" s="65">
        <v>0.31415929203539822</v>
      </c>
      <c r="H33" s="508">
        <v>36360</v>
      </c>
      <c r="I33" s="508">
        <f>40*C33</f>
        <v>37680</v>
      </c>
      <c r="J33" s="236">
        <f t="shared" si="2"/>
        <v>37680</v>
      </c>
      <c r="K33" s="142">
        <v>16740</v>
      </c>
      <c r="L33" s="369">
        <f t="shared" si="3"/>
        <v>20940</v>
      </c>
      <c r="M33" s="79">
        <v>0</v>
      </c>
      <c r="N33" s="238">
        <f t="shared" si="4"/>
        <v>0</v>
      </c>
      <c r="O33" s="480">
        <f t="shared" si="5"/>
        <v>20940</v>
      </c>
      <c r="P33" s="141">
        <f t="shared" si="6"/>
        <v>0</v>
      </c>
      <c r="Q33" s="238">
        <f t="shared" si="7"/>
        <v>0</v>
      </c>
      <c r="R33" s="491">
        <f t="shared" ref="R33:R39" si="13">P33*F33</f>
        <v>0</v>
      </c>
      <c r="S33" s="492">
        <f t="shared" si="8"/>
        <v>20940</v>
      </c>
      <c r="T33" s="367">
        <f t="shared" si="9"/>
        <v>0</v>
      </c>
    </row>
    <row r="34" spans="1:20" ht="15" customHeight="1" x14ac:dyDescent="0.25">
      <c r="A34" s="37">
        <v>910</v>
      </c>
      <c r="B34" s="165" t="s">
        <v>341</v>
      </c>
      <c r="C34" s="67">
        <v>1369</v>
      </c>
      <c r="D34" s="68">
        <v>7.6448840200760104</v>
      </c>
      <c r="E34" s="69">
        <v>0.6</v>
      </c>
      <c r="F34" s="69">
        <f t="shared" si="1"/>
        <v>0.4</v>
      </c>
      <c r="G34" s="70">
        <v>0.19350073855243721</v>
      </c>
      <c r="H34" s="507">
        <v>54080</v>
      </c>
      <c r="I34" s="507">
        <f>40*C34</f>
        <v>54760</v>
      </c>
      <c r="J34" s="240">
        <f t="shared" si="2"/>
        <v>54760</v>
      </c>
      <c r="K34" s="144">
        <v>22743.200000000001</v>
      </c>
      <c r="L34" s="368">
        <f t="shared" si="3"/>
        <v>32016.799999999999</v>
      </c>
      <c r="M34" s="84">
        <v>15000</v>
      </c>
      <c r="N34" s="242">
        <f t="shared" si="4"/>
        <v>15000</v>
      </c>
      <c r="O34" s="479">
        <f t="shared" si="5"/>
        <v>17016.8</v>
      </c>
      <c r="P34" s="143">
        <f t="shared" si="6"/>
        <v>25000</v>
      </c>
      <c r="Q34" s="242">
        <f t="shared" si="7"/>
        <v>15000</v>
      </c>
      <c r="R34" s="489">
        <f t="shared" si="13"/>
        <v>10000</v>
      </c>
      <c r="S34" s="490">
        <f t="shared" si="8"/>
        <v>22016.799999999999</v>
      </c>
      <c r="T34" s="367">
        <f t="shared" si="9"/>
        <v>0</v>
      </c>
    </row>
    <row r="35" spans="1:20" x14ac:dyDescent="0.25">
      <c r="A35" s="37">
        <v>980</v>
      </c>
      <c r="B35" s="164" t="s">
        <v>342</v>
      </c>
      <c r="C35" s="62">
        <v>579</v>
      </c>
      <c r="D35" s="63">
        <v>4.9429722040298838</v>
      </c>
      <c r="E35" s="64">
        <v>0.7</v>
      </c>
      <c r="F35" s="64">
        <f t="shared" si="1"/>
        <v>0.30000000000000004</v>
      </c>
      <c r="G35" s="65">
        <v>0.32727272727272727</v>
      </c>
      <c r="H35" s="508">
        <v>30000</v>
      </c>
      <c r="I35" s="508">
        <v>30000</v>
      </c>
      <c r="J35" s="236">
        <f t="shared" si="2"/>
        <v>30000</v>
      </c>
      <c r="K35" s="142">
        <v>27961.800000000003</v>
      </c>
      <c r="L35" s="369">
        <f t="shared" si="3"/>
        <v>2038.1999999999971</v>
      </c>
      <c r="M35" s="79">
        <v>350</v>
      </c>
      <c r="N35" s="238">
        <f t="shared" si="4"/>
        <v>350</v>
      </c>
      <c r="O35" s="480">
        <f t="shared" si="5"/>
        <v>1688.1999999999971</v>
      </c>
      <c r="P35" s="141">
        <f t="shared" si="6"/>
        <v>500.00000000000006</v>
      </c>
      <c r="Q35" s="238">
        <f t="shared" si="7"/>
        <v>350</v>
      </c>
      <c r="R35" s="491">
        <f t="shared" si="13"/>
        <v>150.00000000000003</v>
      </c>
      <c r="S35" s="492">
        <f t="shared" si="8"/>
        <v>1888.1999999999971</v>
      </c>
      <c r="T35" s="367">
        <f t="shared" si="9"/>
        <v>0</v>
      </c>
    </row>
    <row r="36" spans="1:20" ht="15" customHeight="1" x14ac:dyDescent="0.25">
      <c r="A36" s="37">
        <v>1071</v>
      </c>
      <c r="B36" s="165" t="s">
        <v>345</v>
      </c>
      <c r="C36" s="67">
        <v>772</v>
      </c>
      <c r="D36" s="68">
        <v>1.0471530871667816</v>
      </c>
      <c r="E36" s="69">
        <v>0.8</v>
      </c>
      <c r="F36" s="69">
        <f t="shared" si="1"/>
        <v>0.19999999999999996</v>
      </c>
      <c r="G36" s="70">
        <v>0.52110817941952503</v>
      </c>
      <c r="H36" s="507">
        <v>30000</v>
      </c>
      <c r="I36" s="507">
        <f>40*C36</f>
        <v>30880</v>
      </c>
      <c r="J36" s="240">
        <f t="shared" si="2"/>
        <v>30880</v>
      </c>
      <c r="K36" s="144">
        <v>27039.999999999996</v>
      </c>
      <c r="L36" s="368">
        <f t="shared" si="3"/>
        <v>3840.0000000000036</v>
      </c>
      <c r="M36" s="84">
        <v>2400</v>
      </c>
      <c r="N36" s="242">
        <f t="shared" si="4"/>
        <v>2400</v>
      </c>
      <c r="O36" s="479">
        <f t="shared" si="5"/>
        <v>1440.0000000000036</v>
      </c>
      <c r="P36" s="143">
        <f t="shared" si="6"/>
        <v>3000</v>
      </c>
      <c r="Q36" s="242">
        <f t="shared" si="7"/>
        <v>2400</v>
      </c>
      <c r="R36" s="489">
        <f t="shared" si="13"/>
        <v>599.99999999999989</v>
      </c>
      <c r="S36" s="490">
        <f t="shared" si="8"/>
        <v>3240.0000000000036</v>
      </c>
      <c r="T36" s="367">
        <f t="shared" si="9"/>
        <v>0</v>
      </c>
    </row>
    <row r="37" spans="1:20" x14ac:dyDescent="0.25">
      <c r="A37" s="37">
        <v>1085</v>
      </c>
      <c r="B37" s="164" t="s">
        <v>347</v>
      </c>
      <c r="C37" s="62">
        <v>1119</v>
      </c>
      <c r="D37" s="63">
        <v>10.831897490623774</v>
      </c>
      <c r="E37" s="64">
        <v>0.6</v>
      </c>
      <c r="F37" s="64">
        <f t="shared" si="1"/>
        <v>0.4</v>
      </c>
      <c r="G37" s="65">
        <v>0.31218274111675126</v>
      </c>
      <c r="H37" s="508">
        <v>45160</v>
      </c>
      <c r="I37" s="508">
        <f>40*C37</f>
        <v>44760</v>
      </c>
      <c r="J37" s="236">
        <f t="shared" si="2"/>
        <v>45160</v>
      </c>
      <c r="K37" s="142">
        <v>28652.800000000003</v>
      </c>
      <c r="L37" s="369">
        <f t="shared" si="3"/>
        <v>16507.199999999997</v>
      </c>
      <c r="M37" s="79">
        <v>24600</v>
      </c>
      <c r="N37" s="238">
        <f t="shared" si="4"/>
        <v>16507.199999999997</v>
      </c>
      <c r="O37" s="480">
        <f t="shared" si="5"/>
        <v>0</v>
      </c>
      <c r="P37" s="141">
        <f t="shared" si="6"/>
        <v>41000</v>
      </c>
      <c r="Q37" s="238">
        <f t="shared" si="7"/>
        <v>24600</v>
      </c>
      <c r="R37" s="491">
        <f t="shared" si="13"/>
        <v>16400</v>
      </c>
      <c r="S37" s="492">
        <f t="shared" si="8"/>
        <v>107.19999999999709</v>
      </c>
      <c r="T37" s="367">
        <f t="shared" si="9"/>
        <v>0</v>
      </c>
    </row>
    <row r="38" spans="1:20" ht="15" customHeight="1" x14ac:dyDescent="0.25">
      <c r="A38" s="37">
        <v>1120</v>
      </c>
      <c r="B38" s="165" t="s">
        <v>348</v>
      </c>
      <c r="C38" s="67">
        <v>334</v>
      </c>
      <c r="D38" s="68">
        <v>5.8112424822509299</v>
      </c>
      <c r="E38" s="69">
        <v>0.8</v>
      </c>
      <c r="F38" s="69">
        <f t="shared" si="1"/>
        <v>0.19999999999999996</v>
      </c>
      <c r="G38" s="70">
        <v>0.48441926345609065</v>
      </c>
      <c r="H38" s="507">
        <v>30000</v>
      </c>
      <c r="I38" s="507">
        <v>30000</v>
      </c>
      <c r="J38" s="240">
        <f t="shared" si="2"/>
        <v>30000</v>
      </c>
      <c r="K38" s="144">
        <v>7857.3000000000011</v>
      </c>
      <c r="L38" s="368">
        <f t="shared" si="3"/>
        <v>22142.699999999997</v>
      </c>
      <c r="M38" s="84">
        <v>2480</v>
      </c>
      <c r="N38" s="242">
        <f t="shared" si="4"/>
        <v>2480</v>
      </c>
      <c r="O38" s="479">
        <f t="shared" si="5"/>
        <v>19662.699999999997</v>
      </c>
      <c r="P38" s="143">
        <f t="shared" si="6"/>
        <v>3100</v>
      </c>
      <c r="Q38" s="242">
        <f t="shared" si="7"/>
        <v>2480</v>
      </c>
      <c r="R38" s="489">
        <f t="shared" si="13"/>
        <v>619.99999999999989</v>
      </c>
      <c r="S38" s="490">
        <f t="shared" si="8"/>
        <v>21522.699999999997</v>
      </c>
      <c r="T38" s="367">
        <f t="shared" si="9"/>
        <v>0</v>
      </c>
    </row>
    <row r="39" spans="1:20" x14ac:dyDescent="0.25">
      <c r="A39" s="37">
        <v>1127</v>
      </c>
      <c r="B39" s="164" t="s">
        <v>349</v>
      </c>
      <c r="C39" s="62">
        <v>654</v>
      </c>
      <c r="D39" s="63">
        <v>6.0715212165029131</v>
      </c>
      <c r="E39" s="64">
        <v>0.7</v>
      </c>
      <c r="F39" s="64">
        <f t="shared" si="1"/>
        <v>0.30000000000000004</v>
      </c>
      <c r="G39" s="65">
        <v>0.34494195688225537</v>
      </c>
      <c r="H39" s="508">
        <v>30000</v>
      </c>
      <c r="I39" s="508">
        <v>30000</v>
      </c>
      <c r="J39" s="236">
        <f t="shared" si="2"/>
        <v>30000</v>
      </c>
      <c r="K39" s="142">
        <v>15400</v>
      </c>
      <c r="L39" s="369">
        <f t="shared" si="3"/>
        <v>14600</v>
      </c>
      <c r="M39" s="79">
        <v>23800</v>
      </c>
      <c r="N39" s="238">
        <f t="shared" si="4"/>
        <v>14600</v>
      </c>
      <c r="O39" s="480">
        <f t="shared" si="5"/>
        <v>0</v>
      </c>
      <c r="P39" s="141">
        <f t="shared" si="6"/>
        <v>34000</v>
      </c>
      <c r="Q39" s="238">
        <f t="shared" si="7"/>
        <v>23800</v>
      </c>
      <c r="R39" s="491">
        <f t="shared" si="13"/>
        <v>10200.000000000002</v>
      </c>
      <c r="S39" s="492">
        <f t="shared" si="8"/>
        <v>4399.9999999999982</v>
      </c>
      <c r="T39" s="367">
        <f t="shared" si="9"/>
        <v>0</v>
      </c>
    </row>
    <row r="40" spans="1:20" ht="15" customHeight="1" x14ac:dyDescent="0.25">
      <c r="A40" s="37">
        <v>1134</v>
      </c>
      <c r="B40" s="165" t="s">
        <v>350</v>
      </c>
      <c r="C40" s="67">
        <v>1015</v>
      </c>
      <c r="D40" s="68">
        <v>9.0935156924094649</v>
      </c>
      <c r="E40" s="69">
        <v>0.6</v>
      </c>
      <c r="F40" s="69">
        <f t="shared" si="1"/>
        <v>0.4</v>
      </c>
      <c r="G40" s="70">
        <v>0.29246139872842869</v>
      </c>
      <c r="H40" s="507">
        <v>42320</v>
      </c>
      <c r="I40" s="507">
        <f>40*C40</f>
        <v>40600</v>
      </c>
      <c r="J40" s="240">
        <f t="shared" si="2"/>
        <v>42320</v>
      </c>
      <c r="K40" s="144">
        <v>0</v>
      </c>
      <c r="L40" s="368">
        <f t="shared" si="3"/>
        <v>42320</v>
      </c>
      <c r="M40" s="84">
        <v>91800</v>
      </c>
      <c r="N40" s="242">
        <f t="shared" si="4"/>
        <v>42320</v>
      </c>
      <c r="O40" s="479">
        <f t="shared" si="5"/>
        <v>0</v>
      </c>
      <c r="P40" s="143">
        <f t="shared" ref="P40" si="14">R40/F40</f>
        <v>105800</v>
      </c>
      <c r="Q40" s="242">
        <f t="shared" si="7"/>
        <v>63480</v>
      </c>
      <c r="R40" s="489">
        <v>42320</v>
      </c>
      <c r="S40" s="490">
        <f t="shared" si="8"/>
        <v>0</v>
      </c>
      <c r="T40" s="367">
        <f t="shared" si="9"/>
        <v>0</v>
      </c>
    </row>
    <row r="41" spans="1:20" x14ac:dyDescent="0.25">
      <c r="A41" s="37">
        <v>1141</v>
      </c>
      <c r="B41" s="164" t="s">
        <v>351</v>
      </c>
      <c r="C41" s="62">
        <v>1333</v>
      </c>
      <c r="D41" s="63">
        <v>8.1200774638333613</v>
      </c>
      <c r="E41" s="64">
        <v>0.8</v>
      </c>
      <c r="F41" s="64">
        <f t="shared" si="1"/>
        <v>0.19999999999999996</v>
      </c>
      <c r="G41" s="65">
        <v>0.47163947163947162</v>
      </c>
      <c r="H41" s="508">
        <v>55960</v>
      </c>
      <c r="I41" s="508">
        <f>40*C41</f>
        <v>53320</v>
      </c>
      <c r="J41" s="236">
        <f t="shared" si="2"/>
        <v>55960</v>
      </c>
      <c r="K41" s="142">
        <v>17752.500000000004</v>
      </c>
      <c r="L41" s="369">
        <f t="shared" si="3"/>
        <v>38207.5</v>
      </c>
      <c r="M41" s="79">
        <v>54400</v>
      </c>
      <c r="N41" s="238">
        <f t="shared" si="4"/>
        <v>38207.5</v>
      </c>
      <c r="O41" s="480">
        <f t="shared" si="5"/>
        <v>0</v>
      </c>
      <c r="P41" s="141">
        <f t="shared" si="6"/>
        <v>68000</v>
      </c>
      <c r="Q41" s="238">
        <f t="shared" si="7"/>
        <v>54400</v>
      </c>
      <c r="R41" s="491">
        <f>P41*F41</f>
        <v>13599.999999999996</v>
      </c>
      <c r="S41" s="492">
        <f t="shared" si="8"/>
        <v>24607.500000000004</v>
      </c>
      <c r="T41" s="367">
        <f t="shared" si="9"/>
        <v>0</v>
      </c>
    </row>
    <row r="42" spans="1:20" ht="15" customHeight="1" x14ac:dyDescent="0.25">
      <c r="A42" s="37">
        <v>1155</v>
      </c>
      <c r="B42" s="165" t="s">
        <v>352</v>
      </c>
      <c r="C42" s="67">
        <v>646</v>
      </c>
      <c r="D42" s="68">
        <v>4.0244706404755766</v>
      </c>
      <c r="E42" s="69">
        <v>0.6</v>
      </c>
      <c r="F42" s="69">
        <f t="shared" si="1"/>
        <v>0.4</v>
      </c>
      <c r="G42" s="70">
        <v>0.30606060606060603</v>
      </c>
      <c r="H42" s="507">
        <v>30000</v>
      </c>
      <c r="I42" s="507">
        <v>30000</v>
      </c>
      <c r="J42" s="240">
        <f t="shared" si="2"/>
        <v>30000</v>
      </c>
      <c r="K42" s="144">
        <v>6500</v>
      </c>
      <c r="L42" s="368">
        <f t="shared" si="3"/>
        <v>23500</v>
      </c>
      <c r="M42" s="84">
        <v>1920</v>
      </c>
      <c r="N42" s="242">
        <f t="shared" si="4"/>
        <v>1920</v>
      </c>
      <c r="O42" s="479">
        <f t="shared" si="5"/>
        <v>21580</v>
      </c>
      <c r="P42" s="143">
        <f t="shared" si="6"/>
        <v>3200</v>
      </c>
      <c r="Q42" s="242">
        <f t="shared" si="7"/>
        <v>1920</v>
      </c>
      <c r="R42" s="489">
        <f>P42*F42</f>
        <v>1280</v>
      </c>
      <c r="S42" s="490">
        <f t="shared" si="8"/>
        <v>22220</v>
      </c>
      <c r="T42" s="367">
        <f t="shared" si="9"/>
        <v>0</v>
      </c>
    </row>
    <row r="43" spans="1:20" x14ac:dyDescent="0.25">
      <c r="A43" s="37">
        <v>1162</v>
      </c>
      <c r="B43" s="164" t="s">
        <v>353</v>
      </c>
      <c r="C43" s="62">
        <v>959</v>
      </c>
      <c r="D43" s="63">
        <v>5.8649053818851069</v>
      </c>
      <c r="E43" s="64">
        <v>0.8</v>
      </c>
      <c r="F43" s="64">
        <f t="shared" si="1"/>
        <v>0.19999999999999996</v>
      </c>
      <c r="G43" s="65">
        <v>0.52768729641693812</v>
      </c>
      <c r="H43" s="508">
        <v>38400</v>
      </c>
      <c r="I43" s="508">
        <f>40*C43</f>
        <v>38360</v>
      </c>
      <c r="J43" s="236">
        <f t="shared" si="2"/>
        <v>38400</v>
      </c>
      <c r="K43" s="142">
        <v>38000</v>
      </c>
      <c r="L43" s="369">
        <f t="shared" si="3"/>
        <v>400</v>
      </c>
      <c r="M43" s="79">
        <v>17600</v>
      </c>
      <c r="N43" s="238">
        <f t="shared" si="4"/>
        <v>400</v>
      </c>
      <c r="O43" s="480">
        <f t="shared" si="5"/>
        <v>0</v>
      </c>
      <c r="P43" s="141">
        <f t="shared" ref="P43:P46" si="15">R43/F43</f>
        <v>2000.0000000000005</v>
      </c>
      <c r="Q43" s="238">
        <f t="shared" si="7"/>
        <v>1600.0000000000005</v>
      </c>
      <c r="R43" s="491">
        <v>400</v>
      </c>
      <c r="S43" s="492">
        <f t="shared" si="8"/>
        <v>0</v>
      </c>
      <c r="T43" s="367">
        <f t="shared" si="9"/>
        <v>0</v>
      </c>
    </row>
    <row r="44" spans="1:20" ht="15" customHeight="1" x14ac:dyDescent="0.25">
      <c r="A44" s="37">
        <v>1169</v>
      </c>
      <c r="B44" s="165" t="s">
        <v>354</v>
      </c>
      <c r="C44" s="67">
        <v>686</v>
      </c>
      <c r="D44" s="68">
        <v>3.5790308985099002</v>
      </c>
      <c r="E44" s="69">
        <v>0.6</v>
      </c>
      <c r="F44" s="69">
        <f t="shared" si="1"/>
        <v>0.4</v>
      </c>
      <c r="G44" s="70">
        <v>0.35050071530758226</v>
      </c>
      <c r="H44" s="507">
        <v>30000</v>
      </c>
      <c r="I44" s="507">
        <v>30000</v>
      </c>
      <c r="J44" s="240">
        <f t="shared" si="2"/>
        <v>30000</v>
      </c>
      <c r="K44" s="144">
        <v>27540</v>
      </c>
      <c r="L44" s="368">
        <f t="shared" si="3"/>
        <v>2460</v>
      </c>
      <c r="M44" s="84">
        <v>24000</v>
      </c>
      <c r="N44" s="242">
        <f t="shared" si="4"/>
        <v>2460</v>
      </c>
      <c r="O44" s="479">
        <f t="shared" si="5"/>
        <v>0</v>
      </c>
      <c r="P44" s="143">
        <f t="shared" si="15"/>
        <v>6150</v>
      </c>
      <c r="Q44" s="242">
        <f t="shared" si="7"/>
        <v>3690</v>
      </c>
      <c r="R44" s="489">
        <v>2460</v>
      </c>
      <c r="S44" s="490">
        <f t="shared" si="8"/>
        <v>0</v>
      </c>
      <c r="T44" s="367">
        <f t="shared" si="9"/>
        <v>0</v>
      </c>
    </row>
    <row r="45" spans="1:20" x14ac:dyDescent="0.25">
      <c r="A45" s="37">
        <v>1176</v>
      </c>
      <c r="B45" s="164" t="s">
        <v>355</v>
      </c>
      <c r="C45" s="62">
        <v>840</v>
      </c>
      <c r="D45" s="63">
        <v>4.5775318251278936</v>
      </c>
      <c r="E45" s="64">
        <v>0.7</v>
      </c>
      <c r="F45" s="64">
        <f t="shared" si="1"/>
        <v>0.30000000000000004</v>
      </c>
      <c r="G45" s="65">
        <v>0.38369304556354916</v>
      </c>
      <c r="H45" s="508">
        <v>33160</v>
      </c>
      <c r="I45" s="508">
        <f>40*C45</f>
        <v>33600</v>
      </c>
      <c r="J45" s="236">
        <f t="shared" si="2"/>
        <v>33600</v>
      </c>
      <c r="K45" s="142">
        <v>33159.700000000004</v>
      </c>
      <c r="L45" s="369">
        <f t="shared" si="3"/>
        <v>440.29999999999563</v>
      </c>
      <c r="M45" s="79">
        <v>4200</v>
      </c>
      <c r="N45" s="238">
        <f t="shared" si="4"/>
        <v>440.29999999999563</v>
      </c>
      <c r="O45" s="480">
        <f t="shared" si="5"/>
        <v>0</v>
      </c>
      <c r="P45" s="141">
        <f t="shared" si="15"/>
        <v>1466.6666666666665</v>
      </c>
      <c r="Q45" s="238">
        <f t="shared" si="7"/>
        <v>1026.6666666666665</v>
      </c>
      <c r="R45" s="491">
        <v>440</v>
      </c>
      <c r="S45" s="492">
        <f t="shared" si="8"/>
        <v>0.29999999999563443</v>
      </c>
      <c r="T45" s="367">
        <f t="shared" si="9"/>
        <v>0</v>
      </c>
    </row>
    <row r="46" spans="1:20" ht="15" customHeight="1" x14ac:dyDescent="0.25">
      <c r="A46" s="37">
        <v>1183</v>
      </c>
      <c r="B46" s="165" t="s">
        <v>356</v>
      </c>
      <c r="C46" s="67">
        <v>1287</v>
      </c>
      <c r="D46" s="68">
        <v>9.6911924565709704</v>
      </c>
      <c r="E46" s="69">
        <v>0.6</v>
      </c>
      <c r="F46" s="69">
        <f t="shared" si="1"/>
        <v>0.4</v>
      </c>
      <c r="G46" s="70">
        <v>0.23156342182890854</v>
      </c>
      <c r="H46" s="507">
        <v>51280</v>
      </c>
      <c r="I46" s="507">
        <f>40*C46</f>
        <v>51480</v>
      </c>
      <c r="J46" s="240">
        <f t="shared" si="2"/>
        <v>51480</v>
      </c>
      <c r="K46" s="144">
        <v>43903</v>
      </c>
      <c r="L46" s="368">
        <f t="shared" si="3"/>
        <v>7577</v>
      </c>
      <c r="M46" s="84">
        <v>64200</v>
      </c>
      <c r="N46" s="242">
        <f t="shared" si="4"/>
        <v>7577</v>
      </c>
      <c r="O46" s="479">
        <f t="shared" si="5"/>
        <v>0</v>
      </c>
      <c r="P46" s="143">
        <f t="shared" si="15"/>
        <v>18942.5</v>
      </c>
      <c r="Q46" s="242">
        <f t="shared" si="7"/>
        <v>11365.5</v>
      </c>
      <c r="R46" s="489">
        <v>7577</v>
      </c>
      <c r="S46" s="490">
        <f t="shared" si="8"/>
        <v>0</v>
      </c>
      <c r="T46" s="367">
        <f t="shared" si="9"/>
        <v>0</v>
      </c>
    </row>
    <row r="47" spans="1:20" x14ac:dyDescent="0.25">
      <c r="A47" s="37">
        <v>1218</v>
      </c>
      <c r="B47" s="164" t="s">
        <v>358</v>
      </c>
      <c r="C47" s="62">
        <v>902</v>
      </c>
      <c r="D47" s="63">
        <v>1.7031304758471155</v>
      </c>
      <c r="E47" s="64">
        <v>0.8</v>
      </c>
      <c r="F47" s="64">
        <f t="shared" si="1"/>
        <v>0.19999999999999996</v>
      </c>
      <c r="G47" s="65">
        <v>0.42519685039370081</v>
      </c>
      <c r="H47" s="508">
        <v>36720</v>
      </c>
      <c r="I47" s="508">
        <f>40*C47</f>
        <v>36080</v>
      </c>
      <c r="J47" s="236">
        <f t="shared" si="2"/>
        <v>36720</v>
      </c>
      <c r="K47" s="142">
        <v>0</v>
      </c>
      <c r="L47" s="369">
        <f t="shared" si="3"/>
        <v>36720</v>
      </c>
      <c r="M47" s="79">
        <v>20800</v>
      </c>
      <c r="N47" s="238">
        <f t="shared" si="4"/>
        <v>20800</v>
      </c>
      <c r="O47" s="480">
        <f t="shared" si="5"/>
        <v>15920</v>
      </c>
      <c r="P47" s="141">
        <f t="shared" si="6"/>
        <v>26000</v>
      </c>
      <c r="Q47" s="238">
        <f t="shared" si="7"/>
        <v>20800</v>
      </c>
      <c r="R47" s="491">
        <f>P47*F47</f>
        <v>5199.9999999999991</v>
      </c>
      <c r="S47" s="492">
        <f t="shared" si="8"/>
        <v>31520</v>
      </c>
      <c r="T47" s="367">
        <f t="shared" si="9"/>
        <v>0</v>
      </c>
    </row>
    <row r="48" spans="1:20" ht="15" customHeight="1" x14ac:dyDescent="0.25">
      <c r="A48" s="37">
        <v>1232</v>
      </c>
      <c r="B48" s="165" t="s">
        <v>359</v>
      </c>
      <c r="C48" s="67">
        <v>783</v>
      </c>
      <c r="D48" s="68">
        <v>2.7446622235847911</v>
      </c>
      <c r="E48" s="69">
        <v>0.7</v>
      </c>
      <c r="F48" s="69">
        <f t="shared" si="1"/>
        <v>0.30000000000000004</v>
      </c>
      <c r="G48" s="70">
        <v>0.4144486692015209</v>
      </c>
      <c r="H48" s="507">
        <v>30000</v>
      </c>
      <c r="I48" s="507">
        <f>40*C48</f>
        <v>31320</v>
      </c>
      <c r="J48" s="240">
        <f t="shared" si="2"/>
        <v>31320</v>
      </c>
      <c r="K48" s="144">
        <v>0</v>
      </c>
      <c r="L48" s="368">
        <f t="shared" si="3"/>
        <v>31320</v>
      </c>
      <c r="M48" s="84">
        <v>25200</v>
      </c>
      <c r="N48" s="242">
        <f t="shared" si="4"/>
        <v>25200</v>
      </c>
      <c r="O48" s="479">
        <f t="shared" si="5"/>
        <v>6120</v>
      </c>
      <c r="P48" s="143">
        <f t="shared" si="6"/>
        <v>36000</v>
      </c>
      <c r="Q48" s="242">
        <f t="shared" si="7"/>
        <v>25200</v>
      </c>
      <c r="R48" s="489">
        <f>P48*F48</f>
        <v>10800.000000000002</v>
      </c>
      <c r="S48" s="490">
        <f t="shared" si="8"/>
        <v>20520</v>
      </c>
      <c r="T48" s="367">
        <f t="shared" si="9"/>
        <v>0</v>
      </c>
    </row>
    <row r="49" spans="1:20" x14ac:dyDescent="0.25">
      <c r="A49" s="37">
        <v>1246</v>
      </c>
      <c r="B49" s="164" t="s">
        <v>360</v>
      </c>
      <c r="C49" s="62">
        <v>679</v>
      </c>
      <c r="D49" s="63">
        <v>8.7982656185013397</v>
      </c>
      <c r="E49" s="64">
        <v>0.5</v>
      </c>
      <c r="F49" s="64">
        <f t="shared" si="1"/>
        <v>0.5</v>
      </c>
      <c r="G49" s="65">
        <v>0.32743362831858408</v>
      </c>
      <c r="H49" s="508">
        <v>30000</v>
      </c>
      <c r="I49" s="508">
        <v>30000</v>
      </c>
      <c r="J49" s="236">
        <f t="shared" si="2"/>
        <v>30000</v>
      </c>
      <c r="K49" s="142">
        <v>11287.6</v>
      </c>
      <c r="L49" s="369">
        <f t="shared" si="3"/>
        <v>18712.400000000001</v>
      </c>
      <c r="M49" s="79">
        <v>0</v>
      </c>
      <c r="N49" s="238">
        <f t="shared" si="4"/>
        <v>0</v>
      </c>
      <c r="O49" s="480">
        <f t="shared" si="5"/>
        <v>18712.400000000001</v>
      </c>
      <c r="P49" s="141">
        <f t="shared" si="6"/>
        <v>0</v>
      </c>
      <c r="Q49" s="238">
        <f t="shared" si="7"/>
        <v>0</v>
      </c>
      <c r="R49" s="491">
        <f>P49*F49</f>
        <v>0</v>
      </c>
      <c r="S49" s="492">
        <f t="shared" si="8"/>
        <v>18712.400000000001</v>
      </c>
      <c r="T49" s="367">
        <f t="shared" si="9"/>
        <v>0</v>
      </c>
    </row>
    <row r="50" spans="1:20" ht="15" customHeight="1" x14ac:dyDescent="0.25">
      <c r="A50" s="37">
        <v>1260</v>
      </c>
      <c r="B50" s="165" t="s">
        <v>361</v>
      </c>
      <c r="C50" s="67">
        <v>928</v>
      </c>
      <c r="D50" s="68">
        <v>4.9788612867275219</v>
      </c>
      <c r="E50" s="69">
        <v>0.7</v>
      </c>
      <c r="F50" s="69">
        <f t="shared" si="1"/>
        <v>0.30000000000000004</v>
      </c>
      <c r="G50" s="70">
        <v>0.37829614604462475</v>
      </c>
      <c r="H50" s="507">
        <v>38160</v>
      </c>
      <c r="I50" s="507">
        <f>40*C50</f>
        <v>37120</v>
      </c>
      <c r="J50" s="240">
        <f t="shared" si="2"/>
        <v>38160</v>
      </c>
      <c r="K50" s="144">
        <v>0</v>
      </c>
      <c r="L50" s="368">
        <f t="shared" si="3"/>
        <v>38160</v>
      </c>
      <c r="M50" s="84">
        <v>4900</v>
      </c>
      <c r="N50" s="242">
        <f t="shared" si="4"/>
        <v>4900</v>
      </c>
      <c r="O50" s="479">
        <f t="shared" si="5"/>
        <v>33260</v>
      </c>
      <c r="P50" s="143">
        <f t="shared" si="6"/>
        <v>7000</v>
      </c>
      <c r="Q50" s="242">
        <f t="shared" si="7"/>
        <v>4900</v>
      </c>
      <c r="R50" s="489">
        <f>P50*F50</f>
        <v>2100.0000000000005</v>
      </c>
      <c r="S50" s="490">
        <f t="shared" si="8"/>
        <v>36060</v>
      </c>
      <c r="T50" s="367">
        <f t="shared" si="9"/>
        <v>0</v>
      </c>
    </row>
    <row r="51" spans="1:20" x14ac:dyDescent="0.25">
      <c r="A51" s="37">
        <v>1295</v>
      </c>
      <c r="B51" s="164" t="s">
        <v>362</v>
      </c>
      <c r="C51" s="62">
        <v>816</v>
      </c>
      <c r="D51" s="63">
        <v>5.1075655655328029</v>
      </c>
      <c r="E51" s="64">
        <v>0.7</v>
      </c>
      <c r="F51" s="64">
        <f t="shared" si="1"/>
        <v>0.30000000000000004</v>
      </c>
      <c r="G51" s="65">
        <v>0.35330073349633251</v>
      </c>
      <c r="H51" s="508">
        <v>32520</v>
      </c>
      <c r="I51" s="508">
        <f>40*C51</f>
        <v>32640</v>
      </c>
      <c r="J51" s="236">
        <f t="shared" si="2"/>
        <v>32640</v>
      </c>
      <c r="K51" s="142">
        <v>32520</v>
      </c>
      <c r="L51" s="369">
        <f t="shared" si="3"/>
        <v>120</v>
      </c>
      <c r="M51" s="79">
        <v>16800</v>
      </c>
      <c r="N51" s="238">
        <f t="shared" si="4"/>
        <v>120</v>
      </c>
      <c r="O51" s="480">
        <f t="shared" si="5"/>
        <v>0</v>
      </c>
      <c r="P51" s="141">
        <f t="shared" ref="P51:P52" si="16">R51/F51</f>
        <v>399.99999999999994</v>
      </c>
      <c r="Q51" s="238">
        <f t="shared" si="7"/>
        <v>279.99999999999994</v>
      </c>
      <c r="R51" s="491">
        <v>120</v>
      </c>
      <c r="S51" s="492">
        <f t="shared" si="8"/>
        <v>0</v>
      </c>
      <c r="T51" s="367">
        <f t="shared" si="9"/>
        <v>0</v>
      </c>
    </row>
    <row r="52" spans="1:20" ht="15" customHeight="1" x14ac:dyDescent="0.25">
      <c r="A52" s="37">
        <v>1407</v>
      </c>
      <c r="B52" s="165" t="s">
        <v>363</v>
      </c>
      <c r="C52" s="67">
        <v>1454</v>
      </c>
      <c r="D52" s="68">
        <v>10.325678181843564</v>
      </c>
      <c r="E52" s="69">
        <v>0.5</v>
      </c>
      <c r="F52" s="69">
        <f t="shared" si="1"/>
        <v>0.5</v>
      </c>
      <c r="G52" s="70">
        <v>0.17597944765574824</v>
      </c>
      <c r="H52" s="507">
        <v>58240</v>
      </c>
      <c r="I52" s="507">
        <f>40*C52</f>
        <v>58160</v>
      </c>
      <c r="J52" s="240">
        <f t="shared" si="2"/>
        <v>58240</v>
      </c>
      <c r="K52" s="144">
        <v>24019.5</v>
      </c>
      <c r="L52" s="368">
        <f t="shared" si="3"/>
        <v>34220.5</v>
      </c>
      <c r="M52" s="84">
        <v>42000</v>
      </c>
      <c r="N52" s="242">
        <f t="shared" si="4"/>
        <v>34220.5</v>
      </c>
      <c r="O52" s="479">
        <f t="shared" si="5"/>
        <v>0</v>
      </c>
      <c r="P52" s="143">
        <f t="shared" si="16"/>
        <v>68441</v>
      </c>
      <c r="Q52" s="242">
        <f t="shared" si="7"/>
        <v>34220.5</v>
      </c>
      <c r="R52" s="489">
        <v>34220.5</v>
      </c>
      <c r="S52" s="490">
        <f t="shared" si="8"/>
        <v>0</v>
      </c>
      <c r="T52" s="367">
        <f t="shared" si="9"/>
        <v>0</v>
      </c>
    </row>
    <row r="53" spans="1:20" x14ac:dyDescent="0.25">
      <c r="A53" s="37">
        <v>1421</v>
      </c>
      <c r="B53" s="164" t="s">
        <v>364</v>
      </c>
      <c r="C53" s="62">
        <v>547</v>
      </c>
      <c r="D53" s="63">
        <v>3.1785694215858382</v>
      </c>
      <c r="E53" s="64">
        <v>0.7</v>
      </c>
      <c r="F53" s="64">
        <f t="shared" si="1"/>
        <v>0.30000000000000004</v>
      </c>
      <c r="G53" s="65">
        <v>0.41516966067864269</v>
      </c>
      <c r="H53" s="508">
        <v>30000</v>
      </c>
      <c r="I53" s="508">
        <v>30000</v>
      </c>
      <c r="J53" s="236">
        <f t="shared" si="2"/>
        <v>30000</v>
      </c>
      <c r="K53" s="142">
        <v>0</v>
      </c>
      <c r="L53" s="369">
        <f t="shared" si="3"/>
        <v>30000</v>
      </c>
      <c r="M53" s="79">
        <v>48300</v>
      </c>
      <c r="N53" s="238">
        <f t="shared" si="4"/>
        <v>30000</v>
      </c>
      <c r="O53" s="480">
        <f t="shared" si="5"/>
        <v>0</v>
      </c>
      <c r="P53" s="141">
        <f t="shared" si="6"/>
        <v>69000</v>
      </c>
      <c r="Q53" s="238">
        <f t="shared" si="7"/>
        <v>48300</v>
      </c>
      <c r="R53" s="491">
        <f>P53*F53</f>
        <v>20700.000000000004</v>
      </c>
      <c r="S53" s="492">
        <f t="shared" si="8"/>
        <v>9299.9999999999964</v>
      </c>
      <c r="T53" s="367">
        <f t="shared" si="9"/>
        <v>0</v>
      </c>
    </row>
    <row r="54" spans="1:20" ht="15" customHeight="1" x14ac:dyDescent="0.25">
      <c r="A54" s="37">
        <v>2744</v>
      </c>
      <c r="B54" s="165" t="s">
        <v>365</v>
      </c>
      <c r="C54" s="67">
        <v>794</v>
      </c>
      <c r="D54" s="68">
        <v>9.3280732711931709</v>
      </c>
      <c r="E54" s="69">
        <v>0.7</v>
      </c>
      <c r="F54" s="69">
        <f t="shared" si="1"/>
        <v>0.30000000000000004</v>
      </c>
      <c r="G54" s="70">
        <v>0.397712833545108</v>
      </c>
      <c r="H54" s="507">
        <v>32080</v>
      </c>
      <c r="I54" s="507">
        <f>40*C54</f>
        <v>31760</v>
      </c>
      <c r="J54" s="240">
        <f t="shared" si="2"/>
        <v>32080</v>
      </c>
      <c r="K54" s="144">
        <v>26617</v>
      </c>
      <c r="L54" s="368">
        <f t="shared" si="3"/>
        <v>5463</v>
      </c>
      <c r="M54" s="84">
        <v>4200</v>
      </c>
      <c r="N54" s="242">
        <f t="shared" si="4"/>
        <v>4200</v>
      </c>
      <c r="O54" s="479">
        <f t="shared" si="5"/>
        <v>1263</v>
      </c>
      <c r="P54" s="143">
        <f t="shared" si="6"/>
        <v>6000</v>
      </c>
      <c r="Q54" s="242">
        <f t="shared" si="7"/>
        <v>4200</v>
      </c>
      <c r="R54" s="489">
        <f>P54*F54</f>
        <v>1800.0000000000002</v>
      </c>
      <c r="S54" s="490">
        <f t="shared" si="8"/>
        <v>3663</v>
      </c>
      <c r="T54" s="367">
        <f t="shared" si="9"/>
        <v>0</v>
      </c>
    </row>
    <row r="55" spans="1:20" x14ac:dyDescent="0.25">
      <c r="A55" s="37">
        <v>1428</v>
      </c>
      <c r="B55" s="164" t="s">
        <v>366</v>
      </c>
      <c r="C55" s="62">
        <v>1316</v>
      </c>
      <c r="D55" s="63">
        <v>7.0072684494718436</v>
      </c>
      <c r="E55" s="64">
        <v>0.7</v>
      </c>
      <c r="F55" s="64">
        <f t="shared" si="1"/>
        <v>0.30000000000000004</v>
      </c>
      <c r="G55" s="65">
        <v>0.34772182254196643</v>
      </c>
      <c r="H55" s="508">
        <v>52080</v>
      </c>
      <c r="I55" s="508">
        <f>40*C55</f>
        <v>52640</v>
      </c>
      <c r="J55" s="236">
        <f t="shared" si="2"/>
        <v>52640</v>
      </c>
      <c r="K55" s="142">
        <v>51480</v>
      </c>
      <c r="L55" s="369">
        <f t="shared" si="3"/>
        <v>1160</v>
      </c>
      <c r="M55" s="79">
        <v>25900</v>
      </c>
      <c r="N55" s="238">
        <f t="shared" si="4"/>
        <v>1160</v>
      </c>
      <c r="O55" s="480">
        <f t="shared" si="5"/>
        <v>0</v>
      </c>
      <c r="P55" s="141">
        <f t="shared" ref="P55" si="17">R55/F55</f>
        <v>3866.6666666666661</v>
      </c>
      <c r="Q55" s="238">
        <f t="shared" si="7"/>
        <v>2706.6666666666661</v>
      </c>
      <c r="R55" s="491">
        <v>1160</v>
      </c>
      <c r="S55" s="492">
        <f t="shared" si="8"/>
        <v>0</v>
      </c>
      <c r="T55" s="367">
        <f t="shared" si="9"/>
        <v>0</v>
      </c>
    </row>
    <row r="56" spans="1:20" ht="15" customHeight="1" x14ac:dyDescent="0.25">
      <c r="A56" s="37">
        <v>1449</v>
      </c>
      <c r="B56" s="165" t="s">
        <v>367</v>
      </c>
      <c r="C56" s="67">
        <v>104</v>
      </c>
      <c r="D56" s="68">
        <v>9.2322167221685643</v>
      </c>
      <c r="E56" s="69">
        <v>0.7</v>
      </c>
      <c r="F56" s="69">
        <f t="shared" si="1"/>
        <v>0.30000000000000004</v>
      </c>
      <c r="G56" s="70">
        <v>0.17647058823529413</v>
      </c>
      <c r="H56" s="507">
        <v>30000</v>
      </c>
      <c r="I56" s="507">
        <v>30000</v>
      </c>
      <c r="J56" s="240">
        <f t="shared" si="2"/>
        <v>30000</v>
      </c>
      <c r="K56" s="144">
        <v>18841</v>
      </c>
      <c r="L56" s="368">
        <f t="shared" si="3"/>
        <v>11159</v>
      </c>
      <c r="M56" s="84">
        <v>10500</v>
      </c>
      <c r="N56" s="242">
        <f t="shared" si="4"/>
        <v>10500</v>
      </c>
      <c r="O56" s="479">
        <f t="shared" si="5"/>
        <v>659</v>
      </c>
      <c r="P56" s="143">
        <f t="shared" si="6"/>
        <v>15000.000000000002</v>
      </c>
      <c r="Q56" s="242">
        <f t="shared" si="7"/>
        <v>10500</v>
      </c>
      <c r="R56" s="489">
        <f>P56*F56</f>
        <v>4500.0000000000009</v>
      </c>
      <c r="S56" s="490">
        <f t="shared" si="8"/>
        <v>6658.9999999999991</v>
      </c>
      <c r="T56" s="367">
        <f t="shared" si="9"/>
        <v>0</v>
      </c>
    </row>
    <row r="57" spans="1:20" x14ac:dyDescent="0.25">
      <c r="A57" s="37">
        <v>1499</v>
      </c>
      <c r="B57" s="164" t="s">
        <v>369</v>
      </c>
      <c r="C57" s="62">
        <v>967</v>
      </c>
      <c r="D57" s="63">
        <v>3.2804345998189741</v>
      </c>
      <c r="E57" s="64">
        <v>0.6</v>
      </c>
      <c r="F57" s="64">
        <f t="shared" si="1"/>
        <v>0.4</v>
      </c>
      <c r="G57" s="65">
        <v>0.33651804670912949</v>
      </c>
      <c r="H57" s="508">
        <v>38600</v>
      </c>
      <c r="I57" s="508">
        <f>40*C57</f>
        <v>38680</v>
      </c>
      <c r="J57" s="236">
        <f t="shared" si="2"/>
        <v>38680</v>
      </c>
      <c r="K57" s="142">
        <v>38600</v>
      </c>
      <c r="L57" s="369">
        <f t="shared" si="3"/>
        <v>80</v>
      </c>
      <c r="M57" s="79">
        <v>38400</v>
      </c>
      <c r="N57" s="238">
        <f t="shared" si="4"/>
        <v>80</v>
      </c>
      <c r="O57" s="480">
        <f t="shared" si="5"/>
        <v>0</v>
      </c>
      <c r="P57" s="141">
        <f t="shared" ref="P57" si="18">R57/F57</f>
        <v>200</v>
      </c>
      <c r="Q57" s="238">
        <f t="shared" si="7"/>
        <v>120</v>
      </c>
      <c r="R57" s="491">
        <v>80</v>
      </c>
      <c r="S57" s="492">
        <f t="shared" si="8"/>
        <v>0</v>
      </c>
      <c r="T57" s="367">
        <f t="shared" si="9"/>
        <v>0</v>
      </c>
    </row>
    <row r="58" spans="1:20" ht="15" customHeight="1" x14ac:dyDescent="0.25">
      <c r="A58" s="37">
        <v>1561</v>
      </c>
      <c r="B58" s="165" t="s">
        <v>370</v>
      </c>
      <c r="C58" s="67">
        <v>600</v>
      </c>
      <c r="D58" s="68">
        <v>7.3707992862805911</v>
      </c>
      <c r="E58" s="69">
        <v>0.6</v>
      </c>
      <c r="F58" s="69">
        <f t="shared" si="1"/>
        <v>0.4</v>
      </c>
      <c r="G58" s="70">
        <v>0.26210350584307179</v>
      </c>
      <c r="H58" s="507">
        <v>30000</v>
      </c>
      <c r="I58" s="507">
        <v>30000</v>
      </c>
      <c r="J58" s="240">
        <f t="shared" si="2"/>
        <v>30000</v>
      </c>
      <c r="K58" s="144">
        <v>15987.6</v>
      </c>
      <c r="L58" s="368">
        <f t="shared" si="3"/>
        <v>14012.4</v>
      </c>
      <c r="M58" s="84">
        <v>9600</v>
      </c>
      <c r="N58" s="242">
        <f t="shared" si="4"/>
        <v>9600</v>
      </c>
      <c r="O58" s="479">
        <f t="shared" si="5"/>
        <v>4412.3999999999996</v>
      </c>
      <c r="P58" s="143">
        <f t="shared" si="6"/>
        <v>16000</v>
      </c>
      <c r="Q58" s="242">
        <f t="shared" si="7"/>
        <v>9600</v>
      </c>
      <c r="R58" s="489">
        <f>P58*F58</f>
        <v>6400</v>
      </c>
      <c r="S58" s="490">
        <f t="shared" si="8"/>
        <v>7612.4</v>
      </c>
      <c r="T58" s="367">
        <f t="shared" si="9"/>
        <v>0</v>
      </c>
    </row>
    <row r="59" spans="1:20" x14ac:dyDescent="0.25">
      <c r="A59" s="37">
        <v>1645</v>
      </c>
      <c r="B59" s="164" t="s">
        <v>373</v>
      </c>
      <c r="C59" s="62">
        <v>1133</v>
      </c>
      <c r="D59" s="63">
        <v>12.796404368040546</v>
      </c>
      <c r="E59" s="64">
        <v>0.6</v>
      </c>
      <c r="F59" s="64">
        <f t="shared" si="1"/>
        <v>0.4</v>
      </c>
      <c r="G59" s="65">
        <v>0.28358208955223879</v>
      </c>
      <c r="H59" s="508">
        <v>44320</v>
      </c>
      <c r="I59" s="508">
        <f>40*C59</f>
        <v>45320</v>
      </c>
      <c r="J59" s="236">
        <f t="shared" si="2"/>
        <v>45320</v>
      </c>
      <c r="K59" s="142">
        <v>44320</v>
      </c>
      <c r="L59" s="369">
        <f t="shared" si="3"/>
        <v>1000</v>
      </c>
      <c r="M59" s="79">
        <v>4200</v>
      </c>
      <c r="N59" s="238">
        <f t="shared" si="4"/>
        <v>1000</v>
      </c>
      <c r="O59" s="480">
        <f t="shared" si="5"/>
        <v>0</v>
      </c>
      <c r="P59" s="141">
        <f t="shared" ref="P59:P60" si="19">R59/F59</f>
        <v>2500</v>
      </c>
      <c r="Q59" s="238">
        <f t="shared" si="7"/>
        <v>1500</v>
      </c>
      <c r="R59" s="491">
        <v>1000</v>
      </c>
      <c r="S59" s="492">
        <f t="shared" si="8"/>
        <v>0</v>
      </c>
      <c r="T59" s="367">
        <f t="shared" si="9"/>
        <v>0</v>
      </c>
    </row>
    <row r="60" spans="1:20" ht="15" customHeight="1" x14ac:dyDescent="0.25">
      <c r="A60" s="37">
        <v>1659</v>
      </c>
      <c r="B60" s="165" t="s">
        <v>375</v>
      </c>
      <c r="C60" s="67">
        <v>1699</v>
      </c>
      <c r="D60" s="68">
        <v>7.3739079843927851</v>
      </c>
      <c r="E60" s="69">
        <v>0.6</v>
      </c>
      <c r="F60" s="69">
        <f t="shared" si="1"/>
        <v>0.4</v>
      </c>
      <c r="G60" s="70">
        <v>0.23682616596002423</v>
      </c>
      <c r="H60" s="507">
        <v>60000</v>
      </c>
      <c r="I60" s="507">
        <v>60000</v>
      </c>
      <c r="J60" s="240">
        <f t="shared" si="2"/>
        <v>60000</v>
      </c>
      <c r="K60" s="144">
        <v>10298.400000000001</v>
      </c>
      <c r="L60" s="368">
        <f t="shared" si="3"/>
        <v>49701.599999999999</v>
      </c>
      <c r="M60" s="84">
        <v>99000</v>
      </c>
      <c r="N60" s="242">
        <f t="shared" si="4"/>
        <v>49701.599999999999</v>
      </c>
      <c r="O60" s="479">
        <f t="shared" si="5"/>
        <v>0</v>
      </c>
      <c r="P60" s="143">
        <f t="shared" si="19"/>
        <v>124255</v>
      </c>
      <c r="Q60" s="242">
        <f t="shared" si="7"/>
        <v>74553</v>
      </c>
      <c r="R60" s="489">
        <v>49702</v>
      </c>
      <c r="S60" s="490">
        <f t="shared" si="8"/>
        <v>-0.40000000000145519</v>
      </c>
      <c r="T60" s="367">
        <f t="shared" si="9"/>
        <v>0</v>
      </c>
    </row>
    <row r="61" spans="1:20" x14ac:dyDescent="0.25">
      <c r="A61" s="37">
        <v>1666</v>
      </c>
      <c r="B61" s="164" t="s">
        <v>376</v>
      </c>
      <c r="C61" s="62">
        <v>317</v>
      </c>
      <c r="D61" s="63">
        <v>3.2412060359566968</v>
      </c>
      <c r="E61" s="64">
        <v>0.6</v>
      </c>
      <c r="F61" s="64">
        <f t="shared" si="1"/>
        <v>0.4</v>
      </c>
      <c r="G61" s="65">
        <v>0.30136986301369861</v>
      </c>
      <c r="H61" s="508">
        <v>30000</v>
      </c>
      <c r="I61" s="508">
        <v>30000</v>
      </c>
      <c r="J61" s="236">
        <f t="shared" si="2"/>
        <v>30000</v>
      </c>
      <c r="K61" s="142">
        <v>22743.600000000002</v>
      </c>
      <c r="L61" s="369">
        <f t="shared" si="3"/>
        <v>7256.3999999999978</v>
      </c>
      <c r="M61" s="79">
        <v>0</v>
      </c>
      <c r="N61" s="238">
        <f t="shared" si="4"/>
        <v>0</v>
      </c>
      <c r="O61" s="480">
        <f t="shared" si="5"/>
        <v>7256.3999999999978</v>
      </c>
      <c r="P61" s="141">
        <f t="shared" si="6"/>
        <v>0</v>
      </c>
      <c r="Q61" s="238">
        <f t="shared" si="7"/>
        <v>0</v>
      </c>
      <c r="R61" s="491">
        <f>P61*F61</f>
        <v>0</v>
      </c>
      <c r="S61" s="492">
        <f t="shared" si="8"/>
        <v>7256.3999999999978</v>
      </c>
      <c r="T61" s="367">
        <f t="shared" si="9"/>
        <v>0</v>
      </c>
    </row>
    <row r="62" spans="1:20" ht="15" customHeight="1" x14ac:dyDescent="0.25">
      <c r="A62" s="37">
        <v>1729</v>
      </c>
      <c r="B62" s="165" t="s">
        <v>378</v>
      </c>
      <c r="C62" s="67">
        <v>797</v>
      </c>
      <c r="D62" s="68">
        <v>7.4742338308258391</v>
      </c>
      <c r="E62" s="69">
        <v>0.6</v>
      </c>
      <c r="F62" s="69">
        <f t="shared" si="1"/>
        <v>0.4</v>
      </c>
      <c r="G62" s="70">
        <v>0.25</v>
      </c>
      <c r="H62" s="507">
        <v>31640</v>
      </c>
      <c r="I62" s="507">
        <f>40*C62</f>
        <v>31880</v>
      </c>
      <c r="J62" s="240">
        <f t="shared" si="2"/>
        <v>31880</v>
      </c>
      <c r="K62" s="144">
        <v>31640</v>
      </c>
      <c r="L62" s="368">
        <f t="shared" si="3"/>
        <v>240</v>
      </c>
      <c r="M62" s="84">
        <v>26400</v>
      </c>
      <c r="N62" s="242">
        <f t="shared" si="4"/>
        <v>240</v>
      </c>
      <c r="O62" s="479">
        <f t="shared" si="5"/>
        <v>0</v>
      </c>
      <c r="P62" s="143">
        <f t="shared" ref="P62" si="20">R62/F62</f>
        <v>600</v>
      </c>
      <c r="Q62" s="242">
        <f t="shared" si="7"/>
        <v>360</v>
      </c>
      <c r="R62" s="489">
        <v>240</v>
      </c>
      <c r="S62" s="490">
        <f t="shared" si="8"/>
        <v>0</v>
      </c>
      <c r="T62" s="367">
        <f t="shared" si="9"/>
        <v>0</v>
      </c>
    </row>
    <row r="63" spans="1:20" x14ac:dyDescent="0.25">
      <c r="A63" s="37">
        <v>1736</v>
      </c>
      <c r="B63" s="164" t="s">
        <v>379</v>
      </c>
      <c r="C63" s="62">
        <v>530</v>
      </c>
      <c r="D63" s="63">
        <v>10.920764970821324</v>
      </c>
      <c r="E63" s="64">
        <v>0.6</v>
      </c>
      <c r="F63" s="64">
        <f t="shared" si="1"/>
        <v>0.4</v>
      </c>
      <c r="G63" s="65">
        <v>0.33121019108280253</v>
      </c>
      <c r="H63" s="508">
        <v>30000</v>
      </c>
      <c r="I63" s="508">
        <v>30000</v>
      </c>
      <c r="J63" s="236">
        <f t="shared" si="2"/>
        <v>30000</v>
      </c>
      <c r="K63" s="142">
        <v>0</v>
      </c>
      <c r="L63" s="369">
        <f t="shared" si="3"/>
        <v>30000</v>
      </c>
      <c r="M63" s="79">
        <v>4200</v>
      </c>
      <c r="N63" s="238">
        <f t="shared" si="4"/>
        <v>4200</v>
      </c>
      <c r="O63" s="480">
        <f t="shared" si="5"/>
        <v>25800</v>
      </c>
      <c r="P63" s="141">
        <f t="shared" si="6"/>
        <v>7000</v>
      </c>
      <c r="Q63" s="238">
        <f t="shared" si="7"/>
        <v>4200</v>
      </c>
      <c r="R63" s="491">
        <f>P63*F63</f>
        <v>2800</v>
      </c>
      <c r="S63" s="492">
        <f t="shared" si="8"/>
        <v>27200</v>
      </c>
      <c r="T63" s="367">
        <f t="shared" si="9"/>
        <v>0</v>
      </c>
    </row>
    <row r="64" spans="1:20" ht="15" customHeight="1" x14ac:dyDescent="0.25">
      <c r="A64" s="37">
        <v>1813</v>
      </c>
      <c r="B64" s="165" t="s">
        <v>380</v>
      </c>
      <c r="C64" s="67">
        <v>762</v>
      </c>
      <c r="D64" s="68">
        <v>5.2198572785800863</v>
      </c>
      <c r="E64" s="69">
        <v>0.7</v>
      </c>
      <c r="F64" s="69">
        <f t="shared" si="1"/>
        <v>0.30000000000000004</v>
      </c>
      <c r="G64" s="70">
        <v>0.39757575757575758</v>
      </c>
      <c r="H64" s="507">
        <v>31080</v>
      </c>
      <c r="I64" s="507">
        <f>40*C64</f>
        <v>30480</v>
      </c>
      <c r="J64" s="240">
        <f t="shared" si="2"/>
        <v>31080</v>
      </c>
      <c r="K64" s="144">
        <v>21280.100000000002</v>
      </c>
      <c r="L64" s="368">
        <f t="shared" si="3"/>
        <v>9799.8999999999978</v>
      </c>
      <c r="M64" s="84">
        <v>1610</v>
      </c>
      <c r="N64" s="242">
        <f t="shared" si="4"/>
        <v>1610</v>
      </c>
      <c r="O64" s="479">
        <f t="shared" si="5"/>
        <v>8189.8999999999978</v>
      </c>
      <c r="P64" s="143">
        <f t="shared" si="6"/>
        <v>2300</v>
      </c>
      <c r="Q64" s="242">
        <f t="shared" si="7"/>
        <v>1610</v>
      </c>
      <c r="R64" s="489">
        <f>P64*F64</f>
        <v>690.00000000000011</v>
      </c>
      <c r="S64" s="490">
        <f t="shared" si="8"/>
        <v>9109.8999999999978</v>
      </c>
      <c r="T64" s="367">
        <f t="shared" si="9"/>
        <v>0</v>
      </c>
    </row>
    <row r="65" spans="1:20" x14ac:dyDescent="0.25">
      <c r="A65" s="37">
        <v>5757</v>
      </c>
      <c r="B65" s="164" t="s">
        <v>381</v>
      </c>
      <c r="C65" s="62">
        <v>617</v>
      </c>
      <c r="D65" s="63">
        <v>1.5356051711715688</v>
      </c>
      <c r="E65" s="64">
        <v>0.8</v>
      </c>
      <c r="F65" s="64">
        <f t="shared" si="1"/>
        <v>0.19999999999999996</v>
      </c>
      <c r="G65" s="65">
        <v>0.4717314487632509</v>
      </c>
      <c r="H65" s="508">
        <v>30000</v>
      </c>
      <c r="I65" s="508">
        <v>30000</v>
      </c>
      <c r="J65" s="236">
        <f t="shared" si="2"/>
        <v>30000</v>
      </c>
      <c r="K65" s="142">
        <v>28622</v>
      </c>
      <c r="L65" s="369">
        <f t="shared" si="3"/>
        <v>1378</v>
      </c>
      <c r="M65" s="79">
        <v>4800</v>
      </c>
      <c r="N65" s="238">
        <f t="shared" si="4"/>
        <v>1378</v>
      </c>
      <c r="O65" s="480">
        <f t="shared" si="5"/>
        <v>0</v>
      </c>
      <c r="P65" s="141">
        <f t="shared" si="6"/>
        <v>6000</v>
      </c>
      <c r="Q65" s="238">
        <f t="shared" si="7"/>
        <v>4800</v>
      </c>
      <c r="R65" s="491">
        <f>P65*F65</f>
        <v>1199.9999999999998</v>
      </c>
      <c r="S65" s="492">
        <f t="shared" si="8"/>
        <v>178.00000000000023</v>
      </c>
      <c r="T65" s="367">
        <f t="shared" si="9"/>
        <v>0</v>
      </c>
    </row>
    <row r="66" spans="1:20" ht="15" customHeight="1" x14ac:dyDescent="0.25">
      <c r="A66" s="37">
        <v>1870</v>
      </c>
      <c r="B66" s="165" t="s">
        <v>383</v>
      </c>
      <c r="C66" s="67">
        <v>163</v>
      </c>
      <c r="D66" s="68">
        <v>15.211325296421837</v>
      </c>
      <c r="E66" s="69">
        <v>0.6</v>
      </c>
      <c r="F66" s="69">
        <f t="shared" si="1"/>
        <v>0.4</v>
      </c>
      <c r="G66" s="70">
        <v>0.24696356275303644</v>
      </c>
      <c r="H66" s="507">
        <v>30000</v>
      </c>
      <c r="I66" s="507">
        <v>30000</v>
      </c>
      <c r="J66" s="240">
        <f t="shared" si="2"/>
        <v>30000</v>
      </c>
      <c r="K66" s="144">
        <v>15940</v>
      </c>
      <c r="L66" s="368">
        <f t="shared" si="3"/>
        <v>14060</v>
      </c>
      <c r="M66" s="84">
        <v>10800</v>
      </c>
      <c r="N66" s="242">
        <f t="shared" si="4"/>
        <v>10800</v>
      </c>
      <c r="O66" s="479">
        <f t="shared" si="5"/>
        <v>3260</v>
      </c>
      <c r="P66" s="143">
        <f t="shared" si="6"/>
        <v>18000</v>
      </c>
      <c r="Q66" s="242">
        <f t="shared" si="7"/>
        <v>10800</v>
      </c>
      <c r="R66" s="489">
        <f>P66*F66</f>
        <v>7200</v>
      </c>
      <c r="S66" s="490">
        <f t="shared" si="8"/>
        <v>6860</v>
      </c>
      <c r="T66" s="367">
        <f t="shared" si="9"/>
        <v>0</v>
      </c>
    </row>
    <row r="67" spans="1:20" x14ac:dyDescent="0.25">
      <c r="A67" s="37">
        <v>4843</v>
      </c>
      <c r="B67" s="164" t="s">
        <v>385</v>
      </c>
      <c r="C67" s="62">
        <v>129</v>
      </c>
      <c r="D67" s="63">
        <v>11.924349596750387</v>
      </c>
      <c r="E67" s="64">
        <v>0.5</v>
      </c>
      <c r="F67" s="64">
        <f t="shared" si="1"/>
        <v>0.5</v>
      </c>
      <c r="G67" s="65">
        <v>1.7241379310344827E-2</v>
      </c>
      <c r="H67" s="508">
        <v>30000</v>
      </c>
      <c r="I67" s="508">
        <v>30000</v>
      </c>
      <c r="J67" s="236">
        <f t="shared" si="2"/>
        <v>30000</v>
      </c>
      <c r="K67" s="142">
        <v>15181</v>
      </c>
      <c r="L67" s="369">
        <f t="shared" si="3"/>
        <v>14819</v>
      </c>
      <c r="M67" s="79">
        <v>16000</v>
      </c>
      <c r="N67" s="238">
        <f t="shared" si="4"/>
        <v>14819</v>
      </c>
      <c r="O67" s="480">
        <f t="shared" si="5"/>
        <v>0</v>
      </c>
      <c r="P67" s="141">
        <f t="shared" ref="P67:P69" si="21">R67/F67</f>
        <v>29638</v>
      </c>
      <c r="Q67" s="238">
        <f t="shared" si="7"/>
        <v>14819</v>
      </c>
      <c r="R67" s="491">
        <v>14819</v>
      </c>
      <c r="S67" s="492">
        <f t="shared" si="8"/>
        <v>0</v>
      </c>
      <c r="T67" s="367">
        <f t="shared" si="9"/>
        <v>0</v>
      </c>
    </row>
    <row r="68" spans="1:20" ht="15" customHeight="1" x14ac:dyDescent="0.25">
      <c r="A68" s="37">
        <v>2009</v>
      </c>
      <c r="B68" s="165" t="s">
        <v>386</v>
      </c>
      <c r="C68" s="67">
        <v>1470</v>
      </c>
      <c r="D68" s="68">
        <v>8.1996020629368793</v>
      </c>
      <c r="E68" s="69">
        <v>0.6</v>
      </c>
      <c r="F68" s="69">
        <f t="shared" ref="F68:F131" si="22">1-E68</f>
        <v>0.4</v>
      </c>
      <c r="G68" s="70">
        <v>0.18781362007168459</v>
      </c>
      <c r="H68" s="507">
        <v>56880</v>
      </c>
      <c r="I68" s="507">
        <f>40*C68</f>
        <v>58800</v>
      </c>
      <c r="J68" s="240">
        <f t="shared" ref="J68:J131" si="23">MAX(H68,I68)</f>
        <v>58800</v>
      </c>
      <c r="K68" s="144">
        <v>56880</v>
      </c>
      <c r="L68" s="368">
        <f t="shared" ref="L68:L131" si="24">J68-K68</f>
        <v>1920</v>
      </c>
      <c r="M68" s="84">
        <v>72000</v>
      </c>
      <c r="N68" s="242">
        <f t="shared" ref="N68:N131" si="25">MIN(L68,M68)</f>
        <v>1920</v>
      </c>
      <c r="O68" s="479">
        <f t="shared" ref="O68:O131" si="26">L68-N68</f>
        <v>0</v>
      </c>
      <c r="P68" s="143">
        <f t="shared" si="21"/>
        <v>4800</v>
      </c>
      <c r="Q68" s="242">
        <f t="shared" ref="Q68:Q131" si="27">P68*E68</f>
        <v>2880</v>
      </c>
      <c r="R68" s="489">
        <v>1920</v>
      </c>
      <c r="S68" s="490">
        <f t="shared" ref="S68:S131" si="28">L68-R68</f>
        <v>0</v>
      </c>
      <c r="T68" s="367">
        <f t="shared" ref="T68:T131" si="29">P68-Q68-R68</f>
        <v>0</v>
      </c>
    </row>
    <row r="69" spans="1:20" x14ac:dyDescent="0.25">
      <c r="A69" s="37">
        <v>2114</v>
      </c>
      <c r="B69" s="164" t="s">
        <v>387</v>
      </c>
      <c r="C69" s="62">
        <v>522</v>
      </c>
      <c r="D69" s="63">
        <v>3.7503232094280308</v>
      </c>
      <c r="E69" s="64">
        <v>0.6</v>
      </c>
      <c r="F69" s="64">
        <f t="shared" si="22"/>
        <v>0.4</v>
      </c>
      <c r="G69" s="65">
        <v>0.28650646950092423</v>
      </c>
      <c r="H69" s="508">
        <v>30000</v>
      </c>
      <c r="I69" s="508">
        <v>30000</v>
      </c>
      <c r="J69" s="236">
        <f t="shared" si="23"/>
        <v>30000</v>
      </c>
      <c r="K69" s="142">
        <v>29949</v>
      </c>
      <c r="L69" s="369">
        <f t="shared" si="24"/>
        <v>51</v>
      </c>
      <c r="M69" s="79">
        <v>22800</v>
      </c>
      <c r="N69" s="238">
        <f t="shared" si="25"/>
        <v>51</v>
      </c>
      <c r="O69" s="480">
        <f t="shared" si="26"/>
        <v>0</v>
      </c>
      <c r="P69" s="141">
        <f t="shared" si="21"/>
        <v>127.5</v>
      </c>
      <c r="Q69" s="238">
        <f t="shared" si="27"/>
        <v>76.5</v>
      </c>
      <c r="R69" s="491">
        <v>51</v>
      </c>
      <c r="S69" s="492">
        <f t="shared" si="28"/>
        <v>0</v>
      </c>
      <c r="T69" s="367">
        <f t="shared" si="29"/>
        <v>0</v>
      </c>
    </row>
    <row r="70" spans="1:20" ht="15" customHeight="1" x14ac:dyDescent="0.25">
      <c r="A70" s="37">
        <v>2128</v>
      </c>
      <c r="B70" s="165" t="s">
        <v>388</v>
      </c>
      <c r="C70" s="67">
        <v>617</v>
      </c>
      <c r="D70" s="68">
        <v>5.5592096622091312</v>
      </c>
      <c r="E70" s="69">
        <v>0.8</v>
      </c>
      <c r="F70" s="69">
        <f t="shared" si="22"/>
        <v>0.19999999999999996</v>
      </c>
      <c r="G70" s="70">
        <v>0.50094517958412099</v>
      </c>
      <c r="H70" s="507">
        <v>30000</v>
      </c>
      <c r="I70" s="507">
        <v>30000</v>
      </c>
      <c r="J70" s="240">
        <f t="shared" si="23"/>
        <v>30000</v>
      </c>
      <c r="K70" s="144">
        <v>0</v>
      </c>
      <c r="L70" s="368">
        <f t="shared" si="24"/>
        <v>30000</v>
      </c>
      <c r="M70" s="84">
        <v>21600</v>
      </c>
      <c r="N70" s="242">
        <f t="shared" si="25"/>
        <v>21600</v>
      </c>
      <c r="O70" s="479">
        <f t="shared" si="26"/>
        <v>8400</v>
      </c>
      <c r="P70" s="143">
        <f t="shared" ref="P68:P131" si="30">M70/E70</f>
        <v>27000</v>
      </c>
      <c r="Q70" s="242">
        <f t="shared" si="27"/>
        <v>21600</v>
      </c>
      <c r="R70" s="489">
        <f>P70*F70</f>
        <v>5399.9999999999991</v>
      </c>
      <c r="S70" s="490">
        <f t="shared" si="28"/>
        <v>24600</v>
      </c>
      <c r="T70" s="367">
        <f t="shared" si="29"/>
        <v>0</v>
      </c>
    </row>
    <row r="71" spans="1:20" x14ac:dyDescent="0.25">
      <c r="A71" s="37">
        <v>2198</v>
      </c>
      <c r="B71" s="164" t="s">
        <v>391</v>
      </c>
      <c r="C71" s="62">
        <v>726</v>
      </c>
      <c r="D71" s="63">
        <v>6.2904524396653327</v>
      </c>
      <c r="E71" s="64">
        <v>0.6</v>
      </c>
      <c r="F71" s="64">
        <f t="shared" si="22"/>
        <v>0.4</v>
      </c>
      <c r="G71" s="65">
        <v>0.31563845050215206</v>
      </c>
      <c r="H71" s="508">
        <v>30000</v>
      </c>
      <c r="I71" s="508">
        <v>30000</v>
      </c>
      <c r="J71" s="236">
        <f t="shared" si="23"/>
        <v>30000</v>
      </c>
      <c r="K71" s="142">
        <v>29040</v>
      </c>
      <c r="L71" s="369">
        <f t="shared" si="24"/>
        <v>960</v>
      </c>
      <c r="M71" s="79">
        <v>2160</v>
      </c>
      <c r="N71" s="238">
        <f t="shared" si="25"/>
        <v>960</v>
      </c>
      <c r="O71" s="480">
        <f t="shared" si="26"/>
        <v>0</v>
      </c>
      <c r="P71" s="141">
        <f t="shared" ref="P71" si="31">R71/F71</f>
        <v>2400</v>
      </c>
      <c r="Q71" s="238">
        <f t="shared" si="27"/>
        <v>1440</v>
      </c>
      <c r="R71" s="491">
        <v>960</v>
      </c>
      <c r="S71" s="492">
        <f t="shared" si="28"/>
        <v>0</v>
      </c>
      <c r="T71" s="367">
        <f t="shared" si="29"/>
        <v>0</v>
      </c>
    </row>
    <row r="72" spans="1:20" ht="15" customHeight="1" x14ac:dyDescent="0.25">
      <c r="A72" s="37">
        <v>2212</v>
      </c>
      <c r="B72" s="165" t="s">
        <v>392</v>
      </c>
      <c r="C72" s="67">
        <v>114</v>
      </c>
      <c r="D72" s="68">
        <v>0.71675572321947345</v>
      </c>
      <c r="E72" s="69">
        <v>0.6</v>
      </c>
      <c r="F72" s="69">
        <f t="shared" si="22"/>
        <v>0.4</v>
      </c>
      <c r="G72" s="70">
        <v>0.4107142857142857</v>
      </c>
      <c r="H72" s="507">
        <v>30000</v>
      </c>
      <c r="I72" s="507">
        <v>30000</v>
      </c>
      <c r="J72" s="240">
        <f t="shared" si="23"/>
        <v>30000</v>
      </c>
      <c r="K72" s="144">
        <v>10797.6</v>
      </c>
      <c r="L72" s="368">
        <f t="shared" si="24"/>
        <v>19202.400000000001</v>
      </c>
      <c r="M72" s="84">
        <v>0</v>
      </c>
      <c r="N72" s="242">
        <f t="shared" si="25"/>
        <v>0</v>
      </c>
      <c r="O72" s="479">
        <f t="shared" si="26"/>
        <v>19202.400000000001</v>
      </c>
      <c r="P72" s="143">
        <f t="shared" si="30"/>
        <v>0</v>
      </c>
      <c r="Q72" s="242">
        <f t="shared" si="27"/>
        <v>0</v>
      </c>
      <c r="R72" s="489">
        <f>P72*F72</f>
        <v>0</v>
      </c>
      <c r="S72" s="490">
        <f t="shared" si="28"/>
        <v>19202.400000000001</v>
      </c>
      <c r="T72" s="367">
        <f t="shared" si="29"/>
        <v>0</v>
      </c>
    </row>
    <row r="73" spans="1:20" x14ac:dyDescent="0.25">
      <c r="A73" s="37">
        <v>2233</v>
      </c>
      <c r="B73" s="164" t="s">
        <v>394</v>
      </c>
      <c r="C73" s="62">
        <v>893</v>
      </c>
      <c r="D73" s="63">
        <v>3.3989782325825662</v>
      </c>
      <c r="E73" s="64">
        <v>0.7</v>
      </c>
      <c r="F73" s="64">
        <f t="shared" si="22"/>
        <v>0.30000000000000004</v>
      </c>
      <c r="G73" s="65">
        <v>0.30779944289693595</v>
      </c>
      <c r="H73" s="508">
        <v>35120</v>
      </c>
      <c r="I73" s="508">
        <f>40*C73</f>
        <v>35720</v>
      </c>
      <c r="J73" s="236">
        <f t="shared" si="23"/>
        <v>35720</v>
      </c>
      <c r="K73" s="142">
        <v>35120</v>
      </c>
      <c r="L73" s="369">
        <f t="shared" si="24"/>
        <v>600</v>
      </c>
      <c r="M73" s="79">
        <v>117600</v>
      </c>
      <c r="N73" s="238">
        <f t="shared" si="25"/>
        <v>600</v>
      </c>
      <c r="O73" s="480">
        <f t="shared" si="26"/>
        <v>0</v>
      </c>
      <c r="P73" s="141">
        <f t="shared" ref="P73" si="32">R73/F73</f>
        <v>1999.9999999999998</v>
      </c>
      <c r="Q73" s="238">
        <f t="shared" si="27"/>
        <v>1399.9999999999998</v>
      </c>
      <c r="R73" s="491">
        <v>600</v>
      </c>
      <c r="S73" s="492">
        <f t="shared" si="28"/>
        <v>0</v>
      </c>
      <c r="T73" s="367">
        <f t="shared" si="29"/>
        <v>0</v>
      </c>
    </row>
    <row r="74" spans="1:20" ht="15" customHeight="1" x14ac:dyDescent="0.25">
      <c r="A74" s="37">
        <v>2415</v>
      </c>
      <c r="B74" s="165" t="s">
        <v>396</v>
      </c>
      <c r="C74" s="67">
        <v>269</v>
      </c>
      <c r="D74" s="68">
        <v>4.8127671139422219</v>
      </c>
      <c r="E74" s="69">
        <v>0.8</v>
      </c>
      <c r="F74" s="69">
        <f t="shared" si="22"/>
        <v>0.19999999999999996</v>
      </c>
      <c r="G74" s="70">
        <v>0.53</v>
      </c>
      <c r="H74" s="507">
        <v>30000</v>
      </c>
      <c r="I74" s="507">
        <v>30000</v>
      </c>
      <c r="J74" s="240">
        <f t="shared" si="23"/>
        <v>30000</v>
      </c>
      <c r="K74" s="144">
        <v>5799.9999999999991</v>
      </c>
      <c r="L74" s="368">
        <f t="shared" si="24"/>
        <v>24200</v>
      </c>
      <c r="M74" s="84">
        <v>0</v>
      </c>
      <c r="N74" s="242">
        <f t="shared" si="25"/>
        <v>0</v>
      </c>
      <c r="O74" s="479">
        <f t="shared" si="26"/>
        <v>24200</v>
      </c>
      <c r="P74" s="143">
        <f t="shared" si="30"/>
        <v>0</v>
      </c>
      <c r="Q74" s="242">
        <f t="shared" si="27"/>
        <v>0</v>
      </c>
      <c r="R74" s="489">
        <f>P74*F74</f>
        <v>0</v>
      </c>
      <c r="S74" s="490">
        <f t="shared" si="28"/>
        <v>24200</v>
      </c>
      <c r="T74" s="367">
        <f t="shared" si="29"/>
        <v>0</v>
      </c>
    </row>
    <row r="75" spans="1:20" x14ac:dyDescent="0.25">
      <c r="A75" s="37">
        <v>2478</v>
      </c>
      <c r="B75" s="164" t="s">
        <v>398</v>
      </c>
      <c r="C75" s="62">
        <v>1812</v>
      </c>
      <c r="D75" s="63">
        <v>2.9584204115823147</v>
      </c>
      <c r="E75" s="64">
        <v>0.7</v>
      </c>
      <c r="F75" s="64">
        <f t="shared" si="22"/>
        <v>0.30000000000000004</v>
      </c>
      <c r="G75" s="65">
        <v>0.42738791423001948</v>
      </c>
      <c r="H75" s="508">
        <v>60000</v>
      </c>
      <c r="I75" s="508">
        <v>60000</v>
      </c>
      <c r="J75" s="236">
        <f t="shared" si="23"/>
        <v>60000</v>
      </c>
      <c r="K75" s="142">
        <v>59910</v>
      </c>
      <c r="L75" s="369">
        <f t="shared" si="24"/>
        <v>90</v>
      </c>
      <c r="M75" s="79">
        <v>4900</v>
      </c>
      <c r="N75" s="238">
        <f t="shared" si="25"/>
        <v>90</v>
      </c>
      <c r="O75" s="480">
        <f t="shared" si="26"/>
        <v>0</v>
      </c>
      <c r="P75" s="141">
        <f t="shared" ref="P75" si="33">R75/F75</f>
        <v>299.99999999999994</v>
      </c>
      <c r="Q75" s="238">
        <f t="shared" si="27"/>
        <v>209.99999999999994</v>
      </c>
      <c r="R75" s="491">
        <v>90</v>
      </c>
      <c r="S75" s="492">
        <f t="shared" si="28"/>
        <v>0</v>
      </c>
      <c r="T75" s="367">
        <f t="shared" si="29"/>
        <v>0</v>
      </c>
    </row>
    <row r="76" spans="1:20" ht="15" customHeight="1" x14ac:dyDescent="0.25">
      <c r="A76" s="37">
        <v>2527</v>
      </c>
      <c r="B76" s="165" t="s">
        <v>400</v>
      </c>
      <c r="C76" s="67">
        <v>311</v>
      </c>
      <c r="D76" s="68">
        <v>4.2801856071247304</v>
      </c>
      <c r="E76" s="69">
        <v>0</v>
      </c>
      <c r="F76" s="69">
        <f t="shared" si="22"/>
        <v>1</v>
      </c>
      <c r="G76" s="70">
        <v>0.23151125401929259</v>
      </c>
      <c r="H76" s="507">
        <v>30000</v>
      </c>
      <c r="I76" s="507">
        <v>30000</v>
      </c>
      <c r="J76" s="240">
        <f t="shared" si="23"/>
        <v>30000</v>
      </c>
      <c r="K76" s="144">
        <v>14309.6</v>
      </c>
      <c r="L76" s="368">
        <f t="shared" si="24"/>
        <v>15690.4</v>
      </c>
      <c r="M76" s="84">
        <v>0</v>
      </c>
      <c r="N76" s="242">
        <f t="shared" si="25"/>
        <v>0</v>
      </c>
      <c r="O76" s="479">
        <f t="shared" si="26"/>
        <v>15690.4</v>
      </c>
      <c r="P76" s="143">
        <v>0</v>
      </c>
      <c r="Q76" s="242">
        <f t="shared" si="27"/>
        <v>0</v>
      </c>
      <c r="R76" s="489">
        <f>P76*F76</f>
        <v>0</v>
      </c>
      <c r="S76" s="490">
        <f t="shared" si="28"/>
        <v>15690.4</v>
      </c>
      <c r="T76" s="367">
        <f t="shared" si="29"/>
        <v>0</v>
      </c>
    </row>
    <row r="77" spans="1:20" x14ac:dyDescent="0.25">
      <c r="A77" s="37">
        <v>2534</v>
      </c>
      <c r="B77" s="164" t="s">
        <v>401</v>
      </c>
      <c r="C77" s="62">
        <v>453</v>
      </c>
      <c r="D77" s="63">
        <v>8.5198258001434848</v>
      </c>
      <c r="E77" s="64">
        <v>0.6</v>
      </c>
      <c r="F77" s="64">
        <f t="shared" si="22"/>
        <v>0.4</v>
      </c>
      <c r="G77" s="65">
        <v>0.27713625866050806</v>
      </c>
      <c r="H77" s="508">
        <v>30000</v>
      </c>
      <c r="I77" s="508">
        <v>30000</v>
      </c>
      <c r="J77" s="236">
        <f t="shared" si="23"/>
        <v>30000</v>
      </c>
      <c r="K77" s="142">
        <v>4720</v>
      </c>
      <c r="L77" s="369">
        <f t="shared" si="24"/>
        <v>25280</v>
      </c>
      <c r="M77" s="79">
        <v>52200</v>
      </c>
      <c r="N77" s="238">
        <f t="shared" si="25"/>
        <v>25280</v>
      </c>
      <c r="O77" s="480">
        <f t="shared" si="26"/>
        <v>0</v>
      </c>
      <c r="P77" s="141">
        <f t="shared" ref="P77:P80" si="34">R77/F77</f>
        <v>63200</v>
      </c>
      <c r="Q77" s="238">
        <f t="shared" si="27"/>
        <v>37920</v>
      </c>
      <c r="R77" s="491">
        <v>25280</v>
      </c>
      <c r="S77" s="492">
        <f t="shared" si="28"/>
        <v>0</v>
      </c>
      <c r="T77" s="367">
        <f t="shared" si="29"/>
        <v>0</v>
      </c>
    </row>
    <row r="78" spans="1:20" ht="15" customHeight="1" x14ac:dyDescent="0.25">
      <c r="A78" s="37">
        <v>2541</v>
      </c>
      <c r="B78" s="165" t="s">
        <v>402</v>
      </c>
      <c r="C78" s="67">
        <v>541</v>
      </c>
      <c r="D78" s="68">
        <v>3.8770802341415909</v>
      </c>
      <c r="E78" s="69">
        <v>0.7</v>
      </c>
      <c r="F78" s="69">
        <f t="shared" si="22"/>
        <v>0.30000000000000004</v>
      </c>
      <c r="G78" s="70">
        <v>0.45880149812734083</v>
      </c>
      <c r="H78" s="507">
        <v>30000</v>
      </c>
      <c r="I78" s="507">
        <v>30000</v>
      </c>
      <c r="J78" s="240">
        <f t="shared" si="23"/>
        <v>30000</v>
      </c>
      <c r="K78" s="144">
        <v>29884.800000000003</v>
      </c>
      <c r="L78" s="368">
        <f t="shared" si="24"/>
        <v>115.19999999999709</v>
      </c>
      <c r="M78" s="84">
        <v>770</v>
      </c>
      <c r="N78" s="242">
        <f t="shared" si="25"/>
        <v>115.19999999999709</v>
      </c>
      <c r="O78" s="479">
        <f t="shared" si="26"/>
        <v>0</v>
      </c>
      <c r="P78" s="143">
        <f t="shared" si="34"/>
        <v>383.33333333333326</v>
      </c>
      <c r="Q78" s="242">
        <f t="shared" si="27"/>
        <v>268.33333333333326</v>
      </c>
      <c r="R78" s="489">
        <v>115</v>
      </c>
      <c r="S78" s="490">
        <f t="shared" si="28"/>
        <v>0.19999999999708962</v>
      </c>
      <c r="T78" s="367">
        <f t="shared" si="29"/>
        <v>0</v>
      </c>
    </row>
    <row r="79" spans="1:20" x14ac:dyDescent="0.25">
      <c r="A79" s="37">
        <v>2576</v>
      </c>
      <c r="B79" s="164" t="s">
        <v>403</v>
      </c>
      <c r="C79" s="62">
        <v>826</v>
      </c>
      <c r="D79" s="63">
        <v>15.741399286294865</v>
      </c>
      <c r="E79" s="64">
        <v>0.7</v>
      </c>
      <c r="F79" s="64">
        <f t="shared" si="22"/>
        <v>0.30000000000000004</v>
      </c>
      <c r="G79" s="65">
        <v>0.33</v>
      </c>
      <c r="H79" s="508">
        <v>33240</v>
      </c>
      <c r="I79" s="508">
        <f>40*C79</f>
        <v>33040</v>
      </c>
      <c r="J79" s="236">
        <f t="shared" si="23"/>
        <v>33240</v>
      </c>
      <c r="K79" s="142">
        <v>31516.800000000003</v>
      </c>
      <c r="L79" s="369">
        <f t="shared" si="24"/>
        <v>1723.1999999999971</v>
      </c>
      <c r="M79" s="79">
        <v>19600</v>
      </c>
      <c r="N79" s="238">
        <f t="shared" si="25"/>
        <v>1723.1999999999971</v>
      </c>
      <c r="O79" s="480">
        <f t="shared" si="26"/>
        <v>0</v>
      </c>
      <c r="P79" s="141">
        <f t="shared" si="34"/>
        <v>5743.3333333333321</v>
      </c>
      <c r="Q79" s="238">
        <f t="shared" si="27"/>
        <v>4020.3333333333321</v>
      </c>
      <c r="R79" s="491">
        <v>1723</v>
      </c>
      <c r="S79" s="492">
        <f t="shared" si="28"/>
        <v>0.19999999999708962</v>
      </c>
      <c r="T79" s="367">
        <f t="shared" si="29"/>
        <v>0</v>
      </c>
    </row>
    <row r="80" spans="1:20" ht="15" customHeight="1" x14ac:dyDescent="0.25">
      <c r="A80" s="37">
        <v>2618</v>
      </c>
      <c r="B80" s="165" t="s">
        <v>404</v>
      </c>
      <c r="C80" s="67">
        <v>554</v>
      </c>
      <c r="D80" s="68">
        <v>1.1525578558173482</v>
      </c>
      <c r="E80" s="69">
        <v>0.7</v>
      </c>
      <c r="F80" s="69">
        <f t="shared" si="22"/>
        <v>0.30000000000000004</v>
      </c>
      <c r="G80" s="70">
        <v>0.42526690391459077</v>
      </c>
      <c r="H80" s="507">
        <v>30000</v>
      </c>
      <c r="I80" s="507">
        <v>30000</v>
      </c>
      <c r="J80" s="240">
        <f t="shared" si="23"/>
        <v>30000</v>
      </c>
      <c r="K80" s="144">
        <v>29609.800000000003</v>
      </c>
      <c r="L80" s="368">
        <f t="shared" si="24"/>
        <v>390.19999999999709</v>
      </c>
      <c r="M80" s="84">
        <v>10500</v>
      </c>
      <c r="N80" s="242">
        <f t="shared" si="25"/>
        <v>390.19999999999709</v>
      </c>
      <c r="O80" s="479">
        <f t="shared" si="26"/>
        <v>0</v>
      </c>
      <c r="P80" s="143">
        <f t="shared" si="34"/>
        <v>1299.9999999999998</v>
      </c>
      <c r="Q80" s="242">
        <f t="shared" si="27"/>
        <v>909.99999999999977</v>
      </c>
      <c r="R80" s="489">
        <v>390</v>
      </c>
      <c r="S80" s="490">
        <f t="shared" si="28"/>
        <v>0.19999999999708962</v>
      </c>
      <c r="T80" s="367">
        <f t="shared" si="29"/>
        <v>0</v>
      </c>
    </row>
    <row r="81" spans="1:20" x14ac:dyDescent="0.25">
      <c r="A81" s="37">
        <v>2632</v>
      </c>
      <c r="B81" s="164" t="s">
        <v>406</v>
      </c>
      <c r="C81" s="62">
        <v>405</v>
      </c>
      <c r="D81" s="63">
        <v>4.2986327734636216</v>
      </c>
      <c r="E81" s="64">
        <v>0.8</v>
      </c>
      <c r="F81" s="64">
        <f t="shared" si="22"/>
        <v>0.19999999999999996</v>
      </c>
      <c r="G81" s="65">
        <v>0.58530183727034124</v>
      </c>
      <c r="H81" s="508">
        <v>30000</v>
      </c>
      <c r="I81" s="508">
        <v>30000</v>
      </c>
      <c r="J81" s="236">
        <f t="shared" si="23"/>
        <v>30000</v>
      </c>
      <c r="K81" s="142">
        <v>0</v>
      </c>
      <c r="L81" s="369">
        <f t="shared" si="24"/>
        <v>30000</v>
      </c>
      <c r="M81" s="79">
        <v>34400</v>
      </c>
      <c r="N81" s="238">
        <f t="shared" si="25"/>
        <v>30000</v>
      </c>
      <c r="O81" s="480">
        <f t="shared" si="26"/>
        <v>0</v>
      </c>
      <c r="P81" s="141">
        <f t="shared" si="30"/>
        <v>43000</v>
      </c>
      <c r="Q81" s="238">
        <f t="shared" si="27"/>
        <v>34400</v>
      </c>
      <c r="R81" s="491">
        <f>P81*F81</f>
        <v>8599.9999999999982</v>
      </c>
      <c r="S81" s="492">
        <f t="shared" si="28"/>
        <v>21400</v>
      </c>
      <c r="T81" s="367">
        <f t="shared" si="29"/>
        <v>0</v>
      </c>
    </row>
    <row r="82" spans="1:20" ht="15" customHeight="1" x14ac:dyDescent="0.25">
      <c r="A82" s="37">
        <v>2646</v>
      </c>
      <c r="B82" s="165" t="s">
        <v>408</v>
      </c>
      <c r="C82" s="67">
        <v>741</v>
      </c>
      <c r="D82" s="68">
        <v>4.4845493612063549</v>
      </c>
      <c r="E82" s="69">
        <v>0.7</v>
      </c>
      <c r="F82" s="69">
        <f t="shared" si="22"/>
        <v>0.30000000000000004</v>
      </c>
      <c r="G82" s="70">
        <v>0.38337801608579086</v>
      </c>
      <c r="H82" s="507">
        <v>30000</v>
      </c>
      <c r="I82" s="507">
        <v>30000</v>
      </c>
      <c r="J82" s="240">
        <f t="shared" si="23"/>
        <v>30000</v>
      </c>
      <c r="K82" s="144">
        <v>29995.300000000003</v>
      </c>
      <c r="L82" s="368">
        <f t="shared" si="24"/>
        <v>4.6999999999970896</v>
      </c>
      <c r="M82" s="84">
        <v>4200</v>
      </c>
      <c r="N82" s="242">
        <f t="shared" si="25"/>
        <v>4.6999999999970896</v>
      </c>
      <c r="O82" s="479">
        <f t="shared" si="26"/>
        <v>0</v>
      </c>
      <c r="P82" s="143">
        <f t="shared" ref="P82:P86" si="35">R82/F82</f>
        <v>16.666666666666664</v>
      </c>
      <c r="Q82" s="242">
        <f t="shared" si="27"/>
        <v>11.666666666666664</v>
      </c>
      <c r="R82" s="489">
        <v>5</v>
      </c>
      <c r="S82" s="490">
        <f t="shared" si="28"/>
        <v>-0.30000000000291038</v>
      </c>
      <c r="T82" s="367">
        <f t="shared" si="29"/>
        <v>0</v>
      </c>
    </row>
    <row r="83" spans="1:20" x14ac:dyDescent="0.25">
      <c r="A83" s="37">
        <v>2660</v>
      </c>
      <c r="B83" s="164" t="s">
        <v>409</v>
      </c>
      <c r="C83" s="62">
        <v>321</v>
      </c>
      <c r="D83" s="63">
        <v>3.6803568607926764</v>
      </c>
      <c r="E83" s="64">
        <v>0.7</v>
      </c>
      <c r="F83" s="64">
        <f t="shared" si="22"/>
        <v>0.30000000000000004</v>
      </c>
      <c r="G83" s="65">
        <v>0.40256959314775159</v>
      </c>
      <c r="H83" s="508">
        <v>30000</v>
      </c>
      <c r="I83" s="508">
        <v>30000</v>
      </c>
      <c r="J83" s="236">
        <f t="shared" si="23"/>
        <v>30000</v>
      </c>
      <c r="K83" s="142">
        <v>29550</v>
      </c>
      <c r="L83" s="369">
        <f t="shared" si="24"/>
        <v>450</v>
      </c>
      <c r="M83" s="79">
        <v>39200</v>
      </c>
      <c r="N83" s="238">
        <f t="shared" si="25"/>
        <v>450</v>
      </c>
      <c r="O83" s="480">
        <f t="shared" si="26"/>
        <v>0</v>
      </c>
      <c r="P83" s="141">
        <f t="shared" si="35"/>
        <v>1499.9999999999998</v>
      </c>
      <c r="Q83" s="238">
        <f t="shared" si="27"/>
        <v>1049.9999999999998</v>
      </c>
      <c r="R83" s="491">
        <v>450</v>
      </c>
      <c r="S83" s="492">
        <f t="shared" si="28"/>
        <v>0</v>
      </c>
      <c r="T83" s="367">
        <f t="shared" si="29"/>
        <v>0</v>
      </c>
    </row>
    <row r="84" spans="1:20" ht="15" customHeight="1" x14ac:dyDescent="0.25">
      <c r="A84" s="37">
        <v>2737</v>
      </c>
      <c r="B84" s="165" t="s">
        <v>410</v>
      </c>
      <c r="C84" s="67">
        <v>247</v>
      </c>
      <c r="D84" s="68">
        <v>4.3294293122262282</v>
      </c>
      <c r="E84" s="69">
        <v>0.7</v>
      </c>
      <c r="F84" s="69">
        <f t="shared" si="22"/>
        <v>0.30000000000000004</v>
      </c>
      <c r="G84" s="70">
        <v>0.51257861635220126</v>
      </c>
      <c r="H84" s="507">
        <v>30000</v>
      </c>
      <c r="I84" s="507">
        <v>30000</v>
      </c>
      <c r="J84" s="240">
        <f t="shared" si="23"/>
        <v>30000</v>
      </c>
      <c r="K84" s="144">
        <v>29996.300000000003</v>
      </c>
      <c r="L84" s="368">
        <f t="shared" si="24"/>
        <v>3.6999999999970896</v>
      </c>
      <c r="M84" s="84">
        <v>1470</v>
      </c>
      <c r="N84" s="242">
        <f t="shared" si="25"/>
        <v>3.6999999999970896</v>
      </c>
      <c r="O84" s="479">
        <f t="shared" si="26"/>
        <v>0</v>
      </c>
      <c r="P84" s="143">
        <f t="shared" si="35"/>
        <v>13.333333333333332</v>
      </c>
      <c r="Q84" s="242">
        <f t="shared" si="27"/>
        <v>9.3333333333333321</v>
      </c>
      <c r="R84" s="489">
        <v>4</v>
      </c>
      <c r="S84" s="490">
        <f t="shared" si="28"/>
        <v>-0.30000000000291038</v>
      </c>
      <c r="T84" s="367">
        <f t="shared" si="29"/>
        <v>0</v>
      </c>
    </row>
    <row r="85" spans="1:20" x14ac:dyDescent="0.25">
      <c r="A85" s="37">
        <v>2800</v>
      </c>
      <c r="B85" s="164" t="s">
        <v>411</v>
      </c>
      <c r="C85" s="62">
        <v>1872</v>
      </c>
      <c r="D85" s="63">
        <v>13.260607946936986</v>
      </c>
      <c r="E85" s="64">
        <v>0.4</v>
      </c>
      <c r="F85" s="64">
        <f t="shared" si="22"/>
        <v>0.6</v>
      </c>
      <c r="G85" s="65">
        <v>0.17653508771929824</v>
      </c>
      <c r="H85" s="508">
        <v>60000</v>
      </c>
      <c r="I85" s="508">
        <v>60000</v>
      </c>
      <c r="J85" s="236">
        <f t="shared" si="23"/>
        <v>60000</v>
      </c>
      <c r="K85" s="142">
        <v>56321</v>
      </c>
      <c r="L85" s="369">
        <f t="shared" si="24"/>
        <v>3679</v>
      </c>
      <c r="M85" s="79">
        <v>76400</v>
      </c>
      <c r="N85" s="238">
        <f t="shared" si="25"/>
        <v>3679</v>
      </c>
      <c r="O85" s="480">
        <f t="shared" si="26"/>
        <v>0</v>
      </c>
      <c r="P85" s="141">
        <f t="shared" si="35"/>
        <v>6131.666666666667</v>
      </c>
      <c r="Q85" s="238">
        <f t="shared" si="27"/>
        <v>2452.666666666667</v>
      </c>
      <c r="R85" s="491">
        <v>3679</v>
      </c>
      <c r="S85" s="492">
        <f t="shared" si="28"/>
        <v>0</v>
      </c>
      <c r="T85" s="367">
        <f t="shared" si="29"/>
        <v>0</v>
      </c>
    </row>
    <row r="86" spans="1:20" ht="15" customHeight="1" x14ac:dyDescent="0.25">
      <c r="A86" s="37">
        <v>2814</v>
      </c>
      <c r="B86" s="165" t="s">
        <v>412</v>
      </c>
      <c r="C86" s="67">
        <v>997</v>
      </c>
      <c r="D86" s="68">
        <v>7.7158226873702276</v>
      </c>
      <c r="E86" s="69">
        <v>0.7</v>
      </c>
      <c r="F86" s="69">
        <f t="shared" si="22"/>
        <v>0.30000000000000004</v>
      </c>
      <c r="G86" s="70">
        <v>0.32121212121212123</v>
      </c>
      <c r="H86" s="507">
        <v>39560</v>
      </c>
      <c r="I86" s="507">
        <f>40*C86</f>
        <v>39880</v>
      </c>
      <c r="J86" s="240">
        <f t="shared" si="23"/>
        <v>39880</v>
      </c>
      <c r="K86" s="144">
        <v>38946.400000000001</v>
      </c>
      <c r="L86" s="368">
        <f t="shared" si="24"/>
        <v>933.59999999999854</v>
      </c>
      <c r="M86" s="84">
        <v>32900</v>
      </c>
      <c r="N86" s="242">
        <f t="shared" si="25"/>
        <v>933.59999999999854</v>
      </c>
      <c r="O86" s="479">
        <f t="shared" si="26"/>
        <v>0</v>
      </c>
      <c r="P86" s="143">
        <f t="shared" si="35"/>
        <v>3113.333333333333</v>
      </c>
      <c r="Q86" s="242">
        <f t="shared" si="27"/>
        <v>2179.333333333333</v>
      </c>
      <c r="R86" s="489">
        <v>934</v>
      </c>
      <c r="S86" s="490">
        <f t="shared" si="28"/>
        <v>-0.40000000000145519</v>
      </c>
      <c r="T86" s="367">
        <f t="shared" si="29"/>
        <v>0</v>
      </c>
    </row>
    <row r="87" spans="1:20" x14ac:dyDescent="0.25">
      <c r="A87" s="37">
        <v>5960</v>
      </c>
      <c r="B87" s="164" t="s">
        <v>413</v>
      </c>
      <c r="C87" s="62">
        <v>479</v>
      </c>
      <c r="D87" s="63">
        <v>3.2295909976581672</v>
      </c>
      <c r="E87" s="64">
        <v>0.8</v>
      </c>
      <c r="F87" s="64">
        <f t="shared" si="22"/>
        <v>0.19999999999999996</v>
      </c>
      <c r="G87" s="65">
        <v>0.50277264325323479</v>
      </c>
      <c r="H87" s="508">
        <v>30000</v>
      </c>
      <c r="I87" s="508">
        <v>30000</v>
      </c>
      <c r="J87" s="236">
        <f t="shared" si="23"/>
        <v>30000</v>
      </c>
      <c r="K87" s="142">
        <v>11220.999999999998</v>
      </c>
      <c r="L87" s="369">
        <f t="shared" si="24"/>
        <v>18779</v>
      </c>
      <c r="M87" s="79">
        <v>8000</v>
      </c>
      <c r="N87" s="238">
        <f t="shared" si="25"/>
        <v>8000</v>
      </c>
      <c r="O87" s="480">
        <f t="shared" si="26"/>
        <v>10779</v>
      </c>
      <c r="P87" s="141">
        <f t="shared" si="30"/>
        <v>10000</v>
      </c>
      <c r="Q87" s="238">
        <f t="shared" si="27"/>
        <v>8000</v>
      </c>
      <c r="R87" s="491">
        <f>P87*F87</f>
        <v>1999.9999999999995</v>
      </c>
      <c r="S87" s="492">
        <f t="shared" si="28"/>
        <v>16779</v>
      </c>
      <c r="T87" s="367">
        <f t="shared" si="29"/>
        <v>0</v>
      </c>
    </row>
    <row r="88" spans="1:20" ht="15" customHeight="1" x14ac:dyDescent="0.25">
      <c r="A88" s="37">
        <v>2828</v>
      </c>
      <c r="B88" s="165" t="s">
        <v>414</v>
      </c>
      <c r="C88" s="67">
        <v>1313</v>
      </c>
      <c r="D88" s="68">
        <v>12.053612378444104</v>
      </c>
      <c r="E88" s="69">
        <v>0.5</v>
      </c>
      <c r="F88" s="69">
        <f t="shared" si="22"/>
        <v>0.5</v>
      </c>
      <c r="G88" s="70">
        <v>0.16932907348242812</v>
      </c>
      <c r="H88" s="507">
        <v>51760</v>
      </c>
      <c r="I88" s="507">
        <f>40*C88</f>
        <v>52520</v>
      </c>
      <c r="J88" s="240">
        <f t="shared" si="23"/>
        <v>52520</v>
      </c>
      <c r="K88" s="144">
        <v>51760</v>
      </c>
      <c r="L88" s="368">
        <f t="shared" si="24"/>
        <v>760</v>
      </c>
      <c r="M88" s="84">
        <v>0</v>
      </c>
      <c r="N88" s="242">
        <f t="shared" si="25"/>
        <v>0</v>
      </c>
      <c r="O88" s="479">
        <f t="shared" si="26"/>
        <v>760</v>
      </c>
      <c r="P88" s="143">
        <f t="shared" si="30"/>
        <v>0</v>
      </c>
      <c r="Q88" s="242">
        <f t="shared" si="27"/>
        <v>0</v>
      </c>
      <c r="R88" s="489">
        <f>P88*F88</f>
        <v>0</v>
      </c>
      <c r="S88" s="490">
        <f t="shared" si="28"/>
        <v>760</v>
      </c>
      <c r="T88" s="367">
        <f t="shared" si="29"/>
        <v>0</v>
      </c>
    </row>
    <row r="89" spans="1:20" x14ac:dyDescent="0.25">
      <c r="A89" s="37">
        <v>1848</v>
      </c>
      <c r="B89" s="164" t="s">
        <v>415</v>
      </c>
      <c r="C89" s="62">
        <v>557</v>
      </c>
      <c r="D89" s="63">
        <v>4.3593615442499649</v>
      </c>
      <c r="E89" s="64">
        <v>0.85</v>
      </c>
      <c r="F89" s="64">
        <f t="shared" si="22"/>
        <v>0.15000000000000002</v>
      </c>
      <c r="G89" s="65">
        <v>0.95155038759689925</v>
      </c>
      <c r="H89" s="508">
        <v>30000</v>
      </c>
      <c r="I89" s="508">
        <v>30000</v>
      </c>
      <c r="J89" s="236">
        <f t="shared" si="23"/>
        <v>30000</v>
      </c>
      <c r="K89" s="142">
        <v>21237.100000000002</v>
      </c>
      <c r="L89" s="369">
        <f t="shared" si="24"/>
        <v>8762.8999999999978</v>
      </c>
      <c r="M89" s="79">
        <v>14450</v>
      </c>
      <c r="N89" s="238">
        <f t="shared" si="25"/>
        <v>8762.8999999999978</v>
      </c>
      <c r="O89" s="480">
        <f t="shared" si="26"/>
        <v>0</v>
      </c>
      <c r="P89" s="141">
        <f t="shared" si="30"/>
        <v>17000</v>
      </c>
      <c r="Q89" s="238">
        <f t="shared" si="27"/>
        <v>14450</v>
      </c>
      <c r="R89" s="491">
        <f>P89*F89</f>
        <v>2550.0000000000005</v>
      </c>
      <c r="S89" s="492">
        <f t="shared" si="28"/>
        <v>6212.8999999999978</v>
      </c>
      <c r="T89" s="367">
        <f t="shared" si="29"/>
        <v>0</v>
      </c>
    </row>
    <row r="90" spans="1:20" ht="15" customHeight="1" x14ac:dyDescent="0.25">
      <c r="A90" s="37">
        <v>2863</v>
      </c>
      <c r="B90" s="165" t="s">
        <v>902</v>
      </c>
      <c r="C90" s="67">
        <v>242</v>
      </c>
      <c r="D90" s="68">
        <v>3.4348164618171935</v>
      </c>
      <c r="E90" s="69">
        <v>0.8</v>
      </c>
      <c r="F90" s="69">
        <f t="shared" si="22"/>
        <v>0.19999999999999996</v>
      </c>
      <c r="G90" s="70">
        <v>0.51769911504424782</v>
      </c>
      <c r="H90" s="507">
        <v>30000</v>
      </c>
      <c r="I90" s="507">
        <v>30000</v>
      </c>
      <c r="J90" s="240">
        <f t="shared" si="23"/>
        <v>30000</v>
      </c>
      <c r="K90" s="144">
        <v>17455.999999999996</v>
      </c>
      <c r="L90" s="368">
        <f t="shared" si="24"/>
        <v>12544.000000000004</v>
      </c>
      <c r="M90" s="84">
        <v>160</v>
      </c>
      <c r="N90" s="242">
        <f t="shared" si="25"/>
        <v>160</v>
      </c>
      <c r="O90" s="479">
        <f t="shared" si="26"/>
        <v>12384.000000000004</v>
      </c>
      <c r="P90" s="143">
        <f t="shared" si="30"/>
        <v>200</v>
      </c>
      <c r="Q90" s="242">
        <f t="shared" si="27"/>
        <v>160</v>
      </c>
      <c r="R90" s="489">
        <f>P90*F90</f>
        <v>39.999999999999993</v>
      </c>
      <c r="S90" s="490">
        <f t="shared" si="28"/>
        <v>12504.000000000004</v>
      </c>
      <c r="T90" s="367">
        <f t="shared" si="29"/>
        <v>0</v>
      </c>
    </row>
    <row r="91" spans="1:20" x14ac:dyDescent="0.25">
      <c r="A91" s="37">
        <v>2884</v>
      </c>
      <c r="B91" s="164" t="s">
        <v>417</v>
      </c>
      <c r="C91" s="62">
        <v>1368</v>
      </c>
      <c r="D91" s="63">
        <v>14.266510394704618</v>
      </c>
      <c r="E91" s="64">
        <v>0.7</v>
      </c>
      <c r="F91" s="64">
        <f t="shared" si="22"/>
        <v>0.30000000000000004</v>
      </c>
      <c r="G91" s="65">
        <v>0.28194444444444444</v>
      </c>
      <c r="H91" s="508">
        <v>57400</v>
      </c>
      <c r="I91" s="508">
        <f>40*C91</f>
        <v>54720</v>
      </c>
      <c r="J91" s="236">
        <f t="shared" si="23"/>
        <v>57400</v>
      </c>
      <c r="K91" s="142">
        <v>0</v>
      </c>
      <c r="L91" s="369">
        <f t="shared" si="24"/>
        <v>57400</v>
      </c>
      <c r="M91" s="79">
        <v>154000</v>
      </c>
      <c r="N91" s="238">
        <f t="shared" si="25"/>
        <v>57400</v>
      </c>
      <c r="O91" s="480">
        <f t="shared" si="26"/>
        <v>0</v>
      </c>
      <c r="P91" s="141">
        <f t="shared" ref="P91:P92" si="36">R91/F91</f>
        <v>191333.33333333331</v>
      </c>
      <c r="Q91" s="238">
        <f t="shared" si="27"/>
        <v>133933.33333333331</v>
      </c>
      <c r="R91" s="491">
        <v>57400</v>
      </c>
      <c r="S91" s="492">
        <f t="shared" si="28"/>
        <v>0</v>
      </c>
      <c r="T91" s="367">
        <f t="shared" si="29"/>
        <v>0</v>
      </c>
    </row>
    <row r="92" spans="1:20" ht="15" customHeight="1" x14ac:dyDescent="0.25">
      <c r="A92" s="37">
        <v>2912</v>
      </c>
      <c r="B92" s="165" t="s">
        <v>420</v>
      </c>
      <c r="C92" s="67">
        <v>965</v>
      </c>
      <c r="D92" s="68">
        <v>6.6171583178496736</v>
      </c>
      <c r="E92" s="69">
        <v>0.7</v>
      </c>
      <c r="F92" s="69">
        <f t="shared" si="22"/>
        <v>0.30000000000000004</v>
      </c>
      <c r="G92" s="70">
        <v>0.34479166666666666</v>
      </c>
      <c r="H92" s="507">
        <v>38840</v>
      </c>
      <c r="I92" s="507">
        <f>40*C92</f>
        <v>38600</v>
      </c>
      <c r="J92" s="240">
        <f t="shared" si="23"/>
        <v>38840</v>
      </c>
      <c r="K92" s="144">
        <v>36200</v>
      </c>
      <c r="L92" s="368">
        <f t="shared" si="24"/>
        <v>2640</v>
      </c>
      <c r="M92" s="84">
        <v>77700</v>
      </c>
      <c r="N92" s="242">
        <f t="shared" si="25"/>
        <v>2640</v>
      </c>
      <c r="O92" s="479">
        <f t="shared" si="26"/>
        <v>0</v>
      </c>
      <c r="P92" s="143">
        <f t="shared" si="36"/>
        <v>8799.9999999999982</v>
      </c>
      <c r="Q92" s="242">
        <f t="shared" si="27"/>
        <v>6159.9999999999982</v>
      </c>
      <c r="R92" s="489">
        <v>2640</v>
      </c>
      <c r="S92" s="490">
        <f t="shared" si="28"/>
        <v>0</v>
      </c>
      <c r="T92" s="367">
        <f t="shared" si="29"/>
        <v>0</v>
      </c>
    </row>
    <row r="93" spans="1:20" x14ac:dyDescent="0.25">
      <c r="A93" s="37">
        <v>2940</v>
      </c>
      <c r="B93" s="164" t="s">
        <v>421</v>
      </c>
      <c r="C93" s="62">
        <v>222</v>
      </c>
      <c r="D93" s="63">
        <v>0.91407300636787348</v>
      </c>
      <c r="E93" s="64">
        <v>0.85</v>
      </c>
      <c r="F93" s="64">
        <f t="shared" si="22"/>
        <v>0.15000000000000002</v>
      </c>
      <c r="G93" s="65">
        <v>0.44664031620553357</v>
      </c>
      <c r="H93" s="508">
        <v>30000</v>
      </c>
      <c r="I93" s="508">
        <v>30000</v>
      </c>
      <c r="J93" s="236">
        <f t="shared" si="23"/>
        <v>30000</v>
      </c>
      <c r="K93" s="142">
        <v>4881.7999999999993</v>
      </c>
      <c r="L93" s="369">
        <f t="shared" si="24"/>
        <v>25118.2</v>
      </c>
      <c r="M93" s="79">
        <v>17850</v>
      </c>
      <c r="N93" s="238">
        <f t="shared" si="25"/>
        <v>17850</v>
      </c>
      <c r="O93" s="480">
        <f t="shared" si="26"/>
        <v>7268.2000000000007</v>
      </c>
      <c r="P93" s="141">
        <f t="shared" si="30"/>
        <v>21000</v>
      </c>
      <c r="Q93" s="238">
        <f t="shared" si="27"/>
        <v>17850</v>
      </c>
      <c r="R93" s="491">
        <f>P93*F93</f>
        <v>3150.0000000000005</v>
      </c>
      <c r="S93" s="492">
        <f t="shared" si="28"/>
        <v>21968.2</v>
      </c>
      <c r="T93" s="367">
        <f t="shared" si="29"/>
        <v>0</v>
      </c>
    </row>
    <row r="94" spans="1:20" ht="15" customHeight="1" x14ac:dyDescent="0.25">
      <c r="A94" s="37">
        <v>2961</v>
      </c>
      <c r="B94" s="165" t="s">
        <v>422</v>
      </c>
      <c r="C94" s="67">
        <v>416</v>
      </c>
      <c r="D94" s="68">
        <v>4.7889631878236303</v>
      </c>
      <c r="E94" s="69">
        <v>0.7</v>
      </c>
      <c r="F94" s="69">
        <f t="shared" si="22"/>
        <v>0.30000000000000004</v>
      </c>
      <c r="G94" s="70">
        <v>0.35459183673469385</v>
      </c>
      <c r="H94" s="507">
        <v>30000</v>
      </c>
      <c r="I94" s="507">
        <v>30000</v>
      </c>
      <c r="J94" s="240">
        <f t="shared" si="23"/>
        <v>30000</v>
      </c>
      <c r="K94" s="144">
        <v>21866.400000000001</v>
      </c>
      <c r="L94" s="368">
        <f t="shared" si="24"/>
        <v>8133.5999999999985</v>
      </c>
      <c r="M94" s="84">
        <v>44100</v>
      </c>
      <c r="N94" s="242">
        <f t="shared" si="25"/>
        <v>8133.5999999999985</v>
      </c>
      <c r="O94" s="479">
        <f t="shared" si="26"/>
        <v>0</v>
      </c>
      <c r="P94" s="143">
        <f t="shared" ref="P94" si="37">R94/F94</f>
        <v>27113.333333333328</v>
      </c>
      <c r="Q94" s="242">
        <f t="shared" si="27"/>
        <v>18979.333333333328</v>
      </c>
      <c r="R94" s="489">
        <v>8134</v>
      </c>
      <c r="S94" s="490">
        <f t="shared" si="28"/>
        <v>-0.40000000000145519</v>
      </c>
      <c r="T94" s="367">
        <f t="shared" si="29"/>
        <v>0</v>
      </c>
    </row>
    <row r="95" spans="1:20" x14ac:dyDescent="0.25">
      <c r="A95" s="37">
        <v>3087</v>
      </c>
      <c r="B95" s="164" t="s">
        <v>423</v>
      </c>
      <c r="C95" s="62">
        <v>103</v>
      </c>
      <c r="D95" s="63">
        <v>7.04509545078351</v>
      </c>
      <c r="E95" s="64">
        <v>0.7</v>
      </c>
      <c r="F95" s="64">
        <f t="shared" si="22"/>
        <v>0.30000000000000004</v>
      </c>
      <c r="G95" s="65">
        <v>0.4</v>
      </c>
      <c r="H95" s="508">
        <v>30000</v>
      </c>
      <c r="I95" s="508">
        <v>30000</v>
      </c>
      <c r="J95" s="236">
        <f t="shared" si="23"/>
        <v>30000</v>
      </c>
      <c r="K95" s="142">
        <v>1005.0000000000001</v>
      </c>
      <c r="L95" s="369">
        <f t="shared" si="24"/>
        <v>28995</v>
      </c>
      <c r="M95" s="79">
        <v>7000</v>
      </c>
      <c r="N95" s="238">
        <f t="shared" si="25"/>
        <v>7000</v>
      </c>
      <c r="O95" s="480">
        <f t="shared" si="26"/>
        <v>21995</v>
      </c>
      <c r="P95" s="141">
        <f t="shared" si="30"/>
        <v>10000</v>
      </c>
      <c r="Q95" s="238">
        <f t="shared" si="27"/>
        <v>7000</v>
      </c>
      <c r="R95" s="491">
        <f>P95*F95</f>
        <v>3000.0000000000005</v>
      </c>
      <c r="S95" s="492">
        <f t="shared" si="28"/>
        <v>25995</v>
      </c>
      <c r="T95" s="367">
        <f t="shared" si="29"/>
        <v>0</v>
      </c>
    </row>
    <row r="96" spans="1:20" ht="15" customHeight="1" x14ac:dyDescent="0.25">
      <c r="A96" s="37">
        <v>3094</v>
      </c>
      <c r="B96" s="165" t="s">
        <v>424</v>
      </c>
      <c r="C96" s="67">
        <v>88</v>
      </c>
      <c r="D96" s="68">
        <v>5.7520849428685601</v>
      </c>
      <c r="E96" s="69">
        <v>0.6</v>
      </c>
      <c r="F96" s="69">
        <f t="shared" si="22"/>
        <v>0.4</v>
      </c>
      <c r="G96" s="70">
        <v>0.21276595744680851</v>
      </c>
      <c r="H96" s="507">
        <v>30000</v>
      </c>
      <c r="I96" s="507">
        <v>30000</v>
      </c>
      <c r="J96" s="240">
        <f t="shared" si="23"/>
        <v>30000</v>
      </c>
      <c r="K96" s="144">
        <v>16238</v>
      </c>
      <c r="L96" s="368">
        <f t="shared" si="24"/>
        <v>13762</v>
      </c>
      <c r="M96" s="84">
        <v>4800</v>
      </c>
      <c r="N96" s="242">
        <f t="shared" si="25"/>
        <v>4800</v>
      </c>
      <c r="O96" s="479">
        <f t="shared" si="26"/>
        <v>8962</v>
      </c>
      <c r="P96" s="143">
        <f t="shared" si="30"/>
        <v>8000</v>
      </c>
      <c r="Q96" s="242">
        <f t="shared" si="27"/>
        <v>4800</v>
      </c>
      <c r="R96" s="489">
        <f>P96*F96</f>
        <v>3200</v>
      </c>
      <c r="S96" s="490">
        <f t="shared" si="28"/>
        <v>10562</v>
      </c>
      <c r="T96" s="367">
        <f t="shared" si="29"/>
        <v>0</v>
      </c>
    </row>
    <row r="97" spans="1:20" x14ac:dyDescent="0.25">
      <c r="A97" s="37"/>
      <c r="B97" s="164" t="s">
        <v>577</v>
      </c>
      <c r="C97" s="62">
        <v>1538</v>
      </c>
      <c r="D97" s="63">
        <v>16.02</v>
      </c>
      <c r="E97" s="64">
        <v>0.5</v>
      </c>
      <c r="F97" s="64">
        <f t="shared" si="22"/>
        <v>0.5</v>
      </c>
      <c r="G97" s="65">
        <v>0.17</v>
      </c>
      <c r="H97" s="508">
        <v>60000</v>
      </c>
      <c r="I97" s="508">
        <v>0</v>
      </c>
      <c r="J97" s="236">
        <f t="shared" si="23"/>
        <v>60000</v>
      </c>
      <c r="K97" s="142">
        <v>0</v>
      </c>
      <c r="L97" s="369">
        <f t="shared" si="24"/>
        <v>60000</v>
      </c>
      <c r="M97" s="79">
        <v>79800</v>
      </c>
      <c r="N97" s="238">
        <f t="shared" si="25"/>
        <v>60000</v>
      </c>
      <c r="O97" s="480">
        <f t="shared" si="26"/>
        <v>0</v>
      </c>
      <c r="P97" s="141">
        <f t="shared" ref="P97:P99" si="38">R97/F97</f>
        <v>120000</v>
      </c>
      <c r="Q97" s="238">
        <f t="shared" si="27"/>
        <v>60000</v>
      </c>
      <c r="R97" s="491">
        <v>60000</v>
      </c>
      <c r="S97" s="492">
        <f t="shared" si="28"/>
        <v>0</v>
      </c>
      <c r="T97" s="367">
        <f t="shared" si="29"/>
        <v>0</v>
      </c>
    </row>
    <row r="98" spans="1:20" ht="15" customHeight="1" x14ac:dyDescent="0.25">
      <c r="A98" s="37">
        <v>3171</v>
      </c>
      <c r="B98" s="165" t="s">
        <v>425</v>
      </c>
      <c r="C98" s="67">
        <v>1086</v>
      </c>
      <c r="D98" s="68">
        <v>14.670520970057536</v>
      </c>
      <c r="E98" s="69">
        <v>0.6</v>
      </c>
      <c r="F98" s="69">
        <f t="shared" si="22"/>
        <v>0.4</v>
      </c>
      <c r="G98" s="70">
        <v>0.23696682464454977</v>
      </c>
      <c r="H98" s="507">
        <v>42720</v>
      </c>
      <c r="I98" s="507">
        <f>40*C98</f>
        <v>43440</v>
      </c>
      <c r="J98" s="240">
        <f t="shared" si="23"/>
        <v>43440</v>
      </c>
      <c r="K98" s="144">
        <v>42338.2</v>
      </c>
      <c r="L98" s="368">
        <f t="shared" si="24"/>
        <v>1101.8000000000029</v>
      </c>
      <c r="M98" s="84">
        <v>5400</v>
      </c>
      <c r="N98" s="242">
        <f t="shared" si="25"/>
        <v>1101.8000000000029</v>
      </c>
      <c r="O98" s="479">
        <f t="shared" si="26"/>
        <v>0</v>
      </c>
      <c r="P98" s="143">
        <f t="shared" si="38"/>
        <v>2755</v>
      </c>
      <c r="Q98" s="242">
        <f t="shared" si="27"/>
        <v>1653</v>
      </c>
      <c r="R98" s="489">
        <v>1102</v>
      </c>
      <c r="S98" s="490">
        <f t="shared" si="28"/>
        <v>-0.19999999999708962</v>
      </c>
      <c r="T98" s="367">
        <f t="shared" si="29"/>
        <v>0</v>
      </c>
    </row>
    <row r="99" spans="1:20" x14ac:dyDescent="0.25">
      <c r="A99" s="37">
        <v>3206</v>
      </c>
      <c r="B99" s="164" t="s">
        <v>426</v>
      </c>
      <c r="C99" s="62">
        <v>552</v>
      </c>
      <c r="D99" s="63">
        <v>4.8973943798250898</v>
      </c>
      <c r="E99" s="64">
        <v>0.7</v>
      </c>
      <c r="F99" s="64">
        <f t="shared" si="22"/>
        <v>0.30000000000000004</v>
      </c>
      <c r="G99" s="65">
        <v>0.46588693957115007</v>
      </c>
      <c r="H99" s="508">
        <v>30000</v>
      </c>
      <c r="I99" s="508">
        <v>30000</v>
      </c>
      <c r="J99" s="236">
        <f t="shared" si="23"/>
        <v>30000</v>
      </c>
      <c r="K99" s="142">
        <v>29740.000000000004</v>
      </c>
      <c r="L99" s="369">
        <f t="shared" si="24"/>
        <v>259.99999999999636</v>
      </c>
      <c r="M99" s="79">
        <v>1890</v>
      </c>
      <c r="N99" s="238">
        <f t="shared" si="25"/>
        <v>259.99999999999636</v>
      </c>
      <c r="O99" s="480">
        <f t="shared" si="26"/>
        <v>0</v>
      </c>
      <c r="P99" s="141">
        <f t="shared" si="38"/>
        <v>866.66666666666652</v>
      </c>
      <c r="Q99" s="238">
        <f t="shared" si="27"/>
        <v>606.66666666666652</v>
      </c>
      <c r="R99" s="491">
        <v>260</v>
      </c>
      <c r="S99" s="492">
        <f t="shared" si="28"/>
        <v>-3.637978807091713E-12</v>
      </c>
      <c r="T99" s="367">
        <f t="shared" si="29"/>
        <v>0</v>
      </c>
    </row>
    <row r="100" spans="1:20" ht="15" customHeight="1" x14ac:dyDescent="0.25">
      <c r="A100" s="37">
        <v>3213</v>
      </c>
      <c r="B100" s="165" t="s">
        <v>427</v>
      </c>
      <c r="C100" s="67">
        <v>503</v>
      </c>
      <c r="D100" s="68">
        <v>4.5999506588990355</v>
      </c>
      <c r="E100" s="69">
        <v>0.7</v>
      </c>
      <c r="F100" s="69">
        <f t="shared" si="22"/>
        <v>0.30000000000000004</v>
      </c>
      <c r="G100" s="70">
        <v>0.38839285714285715</v>
      </c>
      <c r="H100" s="507">
        <v>30000</v>
      </c>
      <c r="I100" s="507">
        <v>30000</v>
      </c>
      <c r="J100" s="240">
        <f t="shared" si="23"/>
        <v>30000</v>
      </c>
      <c r="K100" s="144">
        <v>21316.5</v>
      </c>
      <c r="L100" s="368">
        <f t="shared" si="24"/>
        <v>8683.5</v>
      </c>
      <c r="M100" s="84">
        <v>210</v>
      </c>
      <c r="N100" s="242">
        <f t="shared" si="25"/>
        <v>210</v>
      </c>
      <c r="O100" s="479">
        <f t="shared" si="26"/>
        <v>8473.5</v>
      </c>
      <c r="P100" s="143">
        <f t="shared" si="30"/>
        <v>300</v>
      </c>
      <c r="Q100" s="242">
        <f t="shared" si="27"/>
        <v>210</v>
      </c>
      <c r="R100" s="489">
        <f>P100*F100</f>
        <v>90.000000000000014</v>
      </c>
      <c r="S100" s="490">
        <f t="shared" si="28"/>
        <v>8593.5</v>
      </c>
      <c r="T100" s="367">
        <f t="shared" si="29"/>
        <v>0</v>
      </c>
    </row>
    <row r="101" spans="1:20" x14ac:dyDescent="0.25">
      <c r="A101" s="37">
        <v>3220</v>
      </c>
      <c r="B101" s="164" t="s">
        <v>428</v>
      </c>
      <c r="C101" s="62">
        <v>1871</v>
      </c>
      <c r="D101" s="63">
        <v>10.906632186101962</v>
      </c>
      <c r="E101" s="64">
        <v>0.5</v>
      </c>
      <c r="F101" s="64">
        <f t="shared" si="22"/>
        <v>0.5</v>
      </c>
      <c r="G101" s="65">
        <v>0.14240672622175513</v>
      </c>
      <c r="H101" s="508">
        <v>60000</v>
      </c>
      <c r="I101" s="508">
        <v>60000</v>
      </c>
      <c r="J101" s="236">
        <f t="shared" si="23"/>
        <v>60000</v>
      </c>
      <c r="K101" s="142">
        <v>4699.5</v>
      </c>
      <c r="L101" s="369">
        <f t="shared" si="24"/>
        <v>55300.5</v>
      </c>
      <c r="M101" s="79">
        <v>0</v>
      </c>
      <c r="N101" s="238">
        <f t="shared" si="25"/>
        <v>0</v>
      </c>
      <c r="O101" s="480">
        <f t="shared" si="26"/>
        <v>55300.5</v>
      </c>
      <c r="P101" s="141">
        <f t="shared" si="30"/>
        <v>0</v>
      </c>
      <c r="Q101" s="238">
        <f t="shared" si="27"/>
        <v>0</v>
      </c>
      <c r="R101" s="491">
        <f>P101*F101</f>
        <v>0</v>
      </c>
      <c r="S101" s="492">
        <f t="shared" si="28"/>
        <v>55300.5</v>
      </c>
      <c r="T101" s="367">
        <f t="shared" si="29"/>
        <v>0</v>
      </c>
    </row>
    <row r="102" spans="1:20" ht="15" customHeight="1" x14ac:dyDescent="0.25">
      <c r="A102" s="37">
        <v>3297</v>
      </c>
      <c r="B102" s="165" t="s">
        <v>430</v>
      </c>
      <c r="C102" s="67">
        <v>1248</v>
      </c>
      <c r="D102" s="68">
        <v>2.7966763330377908</v>
      </c>
      <c r="E102" s="69">
        <v>0.6</v>
      </c>
      <c r="F102" s="69">
        <f t="shared" si="22"/>
        <v>0.4</v>
      </c>
      <c r="G102" s="70">
        <v>0.25909090909090909</v>
      </c>
      <c r="H102" s="507">
        <v>51120</v>
      </c>
      <c r="I102" s="507">
        <f>40*C102</f>
        <v>49920</v>
      </c>
      <c r="J102" s="240">
        <f t="shared" si="23"/>
        <v>51120</v>
      </c>
      <c r="K102" s="144">
        <v>48199.200000000004</v>
      </c>
      <c r="L102" s="368">
        <f t="shared" si="24"/>
        <v>2920.7999999999956</v>
      </c>
      <c r="M102" s="84">
        <v>85800</v>
      </c>
      <c r="N102" s="242">
        <f t="shared" si="25"/>
        <v>2920.7999999999956</v>
      </c>
      <c r="O102" s="479">
        <f t="shared" si="26"/>
        <v>0</v>
      </c>
      <c r="P102" s="143">
        <f t="shared" ref="P102:P103" si="39">R102/F102</f>
        <v>7302.5</v>
      </c>
      <c r="Q102" s="242">
        <f t="shared" si="27"/>
        <v>4381.5</v>
      </c>
      <c r="R102" s="489">
        <v>2921</v>
      </c>
      <c r="S102" s="490">
        <f t="shared" si="28"/>
        <v>-0.20000000000436557</v>
      </c>
      <c r="T102" s="367">
        <f t="shared" si="29"/>
        <v>0</v>
      </c>
    </row>
    <row r="103" spans="1:20" x14ac:dyDescent="0.25">
      <c r="A103" s="37">
        <v>3360</v>
      </c>
      <c r="B103" s="164" t="s">
        <v>434</v>
      </c>
      <c r="C103" s="62">
        <v>1440</v>
      </c>
      <c r="D103" s="63">
        <v>6.9277398048848076</v>
      </c>
      <c r="E103" s="64">
        <v>0.8</v>
      </c>
      <c r="F103" s="64">
        <f t="shared" si="22"/>
        <v>0.19999999999999996</v>
      </c>
      <c r="G103" s="65">
        <v>0.50847457627118642</v>
      </c>
      <c r="H103" s="508">
        <v>59080</v>
      </c>
      <c r="I103" s="508">
        <f>40*C103</f>
        <v>57600</v>
      </c>
      <c r="J103" s="236">
        <f t="shared" si="23"/>
        <v>59080</v>
      </c>
      <c r="K103" s="142">
        <v>49212</v>
      </c>
      <c r="L103" s="369">
        <f t="shared" si="24"/>
        <v>9868</v>
      </c>
      <c r="M103" s="79">
        <v>17600</v>
      </c>
      <c r="N103" s="238">
        <f t="shared" si="25"/>
        <v>9868</v>
      </c>
      <c r="O103" s="480">
        <f t="shared" si="26"/>
        <v>0</v>
      </c>
      <c r="P103" s="141">
        <f t="shared" si="39"/>
        <v>0</v>
      </c>
      <c r="Q103" s="238">
        <f t="shared" si="27"/>
        <v>0</v>
      </c>
      <c r="R103" s="491">
        <f>P104</f>
        <v>0</v>
      </c>
      <c r="S103" s="492">
        <f t="shared" si="28"/>
        <v>9868</v>
      </c>
      <c r="T103" s="367">
        <f t="shared" si="29"/>
        <v>0</v>
      </c>
    </row>
    <row r="104" spans="1:20" ht="15" customHeight="1" x14ac:dyDescent="0.25">
      <c r="A104" s="37">
        <v>3367</v>
      </c>
      <c r="B104" s="165" t="s">
        <v>435</v>
      </c>
      <c r="C104" s="67">
        <v>1079</v>
      </c>
      <c r="D104" s="68">
        <v>11.031806407342277</v>
      </c>
      <c r="E104" s="69">
        <v>0.6</v>
      </c>
      <c r="F104" s="69">
        <f t="shared" si="22"/>
        <v>0.4</v>
      </c>
      <c r="G104" s="70">
        <v>0.24685816876122083</v>
      </c>
      <c r="H104" s="507">
        <v>44680</v>
      </c>
      <c r="I104" s="507">
        <f>40*C104</f>
        <v>43160</v>
      </c>
      <c r="J104" s="240">
        <f t="shared" si="23"/>
        <v>44680</v>
      </c>
      <c r="K104" s="144">
        <v>41536</v>
      </c>
      <c r="L104" s="368">
        <f t="shared" si="24"/>
        <v>3144</v>
      </c>
      <c r="M104" s="84">
        <v>0</v>
      </c>
      <c r="N104" s="242">
        <f t="shared" si="25"/>
        <v>0</v>
      </c>
      <c r="O104" s="479">
        <f t="shared" si="26"/>
        <v>3144</v>
      </c>
      <c r="P104" s="143">
        <f t="shared" si="30"/>
        <v>0</v>
      </c>
      <c r="Q104" s="242">
        <f t="shared" si="27"/>
        <v>0</v>
      </c>
      <c r="R104" s="489">
        <f>P104*F104</f>
        <v>0</v>
      </c>
      <c r="S104" s="490">
        <f t="shared" si="28"/>
        <v>3144</v>
      </c>
      <c r="T104" s="367">
        <f t="shared" si="29"/>
        <v>0</v>
      </c>
    </row>
    <row r="105" spans="1:20" x14ac:dyDescent="0.25">
      <c r="A105" s="37">
        <v>3428</v>
      </c>
      <c r="B105" s="164" t="s">
        <v>438</v>
      </c>
      <c r="C105" s="62">
        <v>771</v>
      </c>
      <c r="D105" s="63">
        <v>4.053840844790904</v>
      </c>
      <c r="E105" s="64">
        <v>0.7</v>
      </c>
      <c r="F105" s="64">
        <f t="shared" si="22"/>
        <v>0.30000000000000004</v>
      </c>
      <c r="G105" s="65">
        <v>0.51968503937007871</v>
      </c>
      <c r="H105" s="508">
        <v>32000</v>
      </c>
      <c r="I105" s="508">
        <f>40*C105</f>
        <v>30840</v>
      </c>
      <c r="J105" s="236">
        <f t="shared" si="23"/>
        <v>32000</v>
      </c>
      <c r="K105" s="142">
        <v>0</v>
      </c>
      <c r="L105" s="369">
        <f t="shared" si="24"/>
        <v>32000</v>
      </c>
      <c r="M105" s="79">
        <v>16800</v>
      </c>
      <c r="N105" s="238">
        <f t="shared" si="25"/>
        <v>16800</v>
      </c>
      <c r="O105" s="480">
        <f t="shared" si="26"/>
        <v>15200</v>
      </c>
      <c r="P105" s="141">
        <f t="shared" si="30"/>
        <v>24000</v>
      </c>
      <c r="Q105" s="238">
        <f t="shared" si="27"/>
        <v>16800</v>
      </c>
      <c r="R105" s="491">
        <f>P105*F105</f>
        <v>7200.0000000000009</v>
      </c>
      <c r="S105" s="492">
        <f t="shared" si="28"/>
        <v>24800</v>
      </c>
      <c r="T105" s="367">
        <f t="shared" si="29"/>
        <v>0</v>
      </c>
    </row>
    <row r="106" spans="1:20" ht="15" customHeight="1" x14ac:dyDescent="0.25">
      <c r="A106" s="37">
        <v>3434</v>
      </c>
      <c r="B106" s="165" t="s">
        <v>439</v>
      </c>
      <c r="C106" s="67">
        <v>938</v>
      </c>
      <c r="D106" s="68">
        <v>2.553805430999625</v>
      </c>
      <c r="E106" s="69">
        <v>0.85</v>
      </c>
      <c r="F106" s="69">
        <f t="shared" si="22"/>
        <v>0.15000000000000002</v>
      </c>
      <c r="G106" s="70">
        <v>0.87936865839909806</v>
      </c>
      <c r="H106" s="507">
        <v>36600</v>
      </c>
      <c r="I106" s="507">
        <f>40*C106</f>
        <v>37520</v>
      </c>
      <c r="J106" s="240">
        <f t="shared" si="23"/>
        <v>37520</v>
      </c>
      <c r="K106" s="144">
        <v>28770.000000000004</v>
      </c>
      <c r="L106" s="368">
        <f t="shared" si="24"/>
        <v>8749.9999999999964</v>
      </c>
      <c r="M106" s="84">
        <v>3825</v>
      </c>
      <c r="N106" s="242">
        <f t="shared" si="25"/>
        <v>3825</v>
      </c>
      <c r="O106" s="479">
        <f t="shared" si="26"/>
        <v>4924.9999999999964</v>
      </c>
      <c r="P106" s="143">
        <f t="shared" si="30"/>
        <v>4500</v>
      </c>
      <c r="Q106" s="242">
        <f t="shared" si="27"/>
        <v>3825</v>
      </c>
      <c r="R106" s="489">
        <f>P106*F106</f>
        <v>675.00000000000011</v>
      </c>
      <c r="S106" s="490">
        <f t="shared" si="28"/>
        <v>8074.9999999999964</v>
      </c>
      <c r="T106" s="367">
        <f t="shared" si="29"/>
        <v>0</v>
      </c>
    </row>
    <row r="107" spans="1:20" x14ac:dyDescent="0.25">
      <c r="A107" s="37">
        <v>3444</v>
      </c>
      <c r="B107" s="164" t="s">
        <v>440</v>
      </c>
      <c r="C107" s="62">
        <v>3487</v>
      </c>
      <c r="D107" s="63">
        <v>14.105473529047039</v>
      </c>
      <c r="E107" s="64">
        <v>0.7</v>
      </c>
      <c r="F107" s="64">
        <f t="shared" si="22"/>
        <v>0.30000000000000004</v>
      </c>
      <c r="G107" s="65">
        <v>0.33283935981031415</v>
      </c>
      <c r="H107" s="508">
        <v>60000</v>
      </c>
      <c r="I107" s="508">
        <v>60000</v>
      </c>
      <c r="J107" s="236">
        <f t="shared" si="23"/>
        <v>60000</v>
      </c>
      <c r="K107" s="142">
        <v>59929.500000000007</v>
      </c>
      <c r="L107" s="369">
        <f t="shared" si="24"/>
        <v>70.499999999992724</v>
      </c>
      <c r="M107" s="79">
        <v>179200</v>
      </c>
      <c r="N107" s="238">
        <f t="shared" si="25"/>
        <v>70.499999999992724</v>
      </c>
      <c r="O107" s="480">
        <f t="shared" si="26"/>
        <v>0</v>
      </c>
      <c r="P107" s="141">
        <f t="shared" ref="P107" si="40">R107/F107</f>
        <v>233.33333333333329</v>
      </c>
      <c r="Q107" s="238">
        <f t="shared" si="27"/>
        <v>163.33333333333329</v>
      </c>
      <c r="R107" s="491">
        <v>70</v>
      </c>
      <c r="S107" s="492">
        <f t="shared" si="28"/>
        <v>0.49999999999272404</v>
      </c>
      <c r="T107" s="367">
        <f t="shared" si="29"/>
        <v>0</v>
      </c>
    </row>
    <row r="108" spans="1:20" ht="15" customHeight="1" x14ac:dyDescent="0.25">
      <c r="A108" s="37">
        <v>3484</v>
      </c>
      <c r="B108" s="165" t="s">
        <v>441</v>
      </c>
      <c r="C108" s="67">
        <v>147</v>
      </c>
      <c r="D108" s="68">
        <v>0.79595848580944661</v>
      </c>
      <c r="E108" s="69">
        <v>0.8</v>
      </c>
      <c r="F108" s="69">
        <f t="shared" si="22"/>
        <v>0.19999999999999996</v>
      </c>
      <c r="G108" s="70">
        <v>0.50331125827814571</v>
      </c>
      <c r="H108" s="507">
        <v>30000</v>
      </c>
      <c r="I108" s="507">
        <v>30000</v>
      </c>
      <c r="J108" s="240">
        <f t="shared" si="23"/>
        <v>30000</v>
      </c>
      <c r="K108" s="144">
        <v>26461</v>
      </c>
      <c r="L108" s="368">
        <f t="shared" si="24"/>
        <v>3539</v>
      </c>
      <c r="M108" s="84">
        <v>0</v>
      </c>
      <c r="N108" s="242">
        <f t="shared" si="25"/>
        <v>0</v>
      </c>
      <c r="O108" s="479">
        <f t="shared" si="26"/>
        <v>3539</v>
      </c>
      <c r="P108" s="143">
        <f t="shared" si="30"/>
        <v>0</v>
      </c>
      <c r="Q108" s="242">
        <f t="shared" si="27"/>
        <v>0</v>
      </c>
      <c r="R108" s="489">
        <f>P108*F108</f>
        <v>0</v>
      </c>
      <c r="S108" s="490">
        <f t="shared" si="28"/>
        <v>3539</v>
      </c>
      <c r="T108" s="367">
        <f t="shared" si="29"/>
        <v>0</v>
      </c>
    </row>
    <row r="109" spans="1:20" x14ac:dyDescent="0.25">
      <c r="A109" s="37">
        <v>3633</v>
      </c>
      <c r="B109" s="164" t="s">
        <v>443</v>
      </c>
      <c r="C109" s="62">
        <v>690</v>
      </c>
      <c r="D109" s="63">
        <v>5.1493305447524316</v>
      </c>
      <c r="E109" s="64">
        <v>0.6</v>
      </c>
      <c r="F109" s="64">
        <f t="shared" si="22"/>
        <v>0.4</v>
      </c>
      <c r="G109" s="65">
        <v>0.23724137931034484</v>
      </c>
      <c r="H109" s="508">
        <v>30000</v>
      </c>
      <c r="I109" s="508">
        <v>30000</v>
      </c>
      <c r="J109" s="236">
        <f t="shared" si="23"/>
        <v>30000</v>
      </c>
      <c r="K109" s="142">
        <v>28443</v>
      </c>
      <c r="L109" s="369">
        <f t="shared" si="24"/>
        <v>1557</v>
      </c>
      <c r="M109" s="79">
        <v>28800</v>
      </c>
      <c r="N109" s="238">
        <f t="shared" si="25"/>
        <v>1557</v>
      </c>
      <c r="O109" s="480">
        <f t="shared" si="26"/>
        <v>0</v>
      </c>
      <c r="P109" s="141">
        <f t="shared" ref="P109" si="41">R109/F109</f>
        <v>3892.5</v>
      </c>
      <c r="Q109" s="238">
        <f t="shared" si="27"/>
        <v>2335.5</v>
      </c>
      <c r="R109" s="491">
        <v>1557</v>
      </c>
      <c r="S109" s="492">
        <f t="shared" si="28"/>
        <v>0</v>
      </c>
      <c r="T109" s="367">
        <f t="shared" si="29"/>
        <v>0</v>
      </c>
    </row>
    <row r="110" spans="1:20" ht="15" customHeight="1" x14ac:dyDescent="0.25">
      <c r="A110" s="37">
        <v>3640</v>
      </c>
      <c r="B110" s="165" t="s">
        <v>444</v>
      </c>
      <c r="C110" s="67">
        <v>590</v>
      </c>
      <c r="D110" s="68">
        <v>2.3676997928742241</v>
      </c>
      <c r="E110" s="69">
        <v>0.7</v>
      </c>
      <c r="F110" s="69">
        <f t="shared" si="22"/>
        <v>0.30000000000000004</v>
      </c>
      <c r="G110" s="70">
        <v>0.35008375209380233</v>
      </c>
      <c r="H110" s="507">
        <v>30000</v>
      </c>
      <c r="I110" s="507">
        <v>30000</v>
      </c>
      <c r="J110" s="240">
        <f t="shared" si="23"/>
        <v>30000</v>
      </c>
      <c r="K110" s="144">
        <v>19614.900000000001</v>
      </c>
      <c r="L110" s="368">
        <f t="shared" si="24"/>
        <v>10385.099999999999</v>
      </c>
      <c r="M110" s="84">
        <v>6300</v>
      </c>
      <c r="N110" s="242">
        <f t="shared" si="25"/>
        <v>6300</v>
      </c>
      <c r="O110" s="479">
        <f t="shared" si="26"/>
        <v>4085.0999999999985</v>
      </c>
      <c r="P110" s="143">
        <f t="shared" si="30"/>
        <v>9000</v>
      </c>
      <c r="Q110" s="242">
        <f t="shared" si="27"/>
        <v>6300</v>
      </c>
      <c r="R110" s="489">
        <f>P110*F110</f>
        <v>2700.0000000000005</v>
      </c>
      <c r="S110" s="490">
        <f t="shared" si="28"/>
        <v>7685.0999999999985</v>
      </c>
      <c r="T110" s="367">
        <f t="shared" si="29"/>
        <v>0</v>
      </c>
    </row>
    <row r="111" spans="1:20" x14ac:dyDescent="0.25">
      <c r="A111" s="37">
        <v>3668</v>
      </c>
      <c r="B111" s="164" t="s">
        <v>446</v>
      </c>
      <c r="C111" s="62">
        <v>979</v>
      </c>
      <c r="D111" s="63">
        <v>5.2443807813877621</v>
      </c>
      <c r="E111" s="64">
        <v>0.7</v>
      </c>
      <c r="F111" s="64">
        <f t="shared" si="22"/>
        <v>0.30000000000000004</v>
      </c>
      <c r="G111" s="65">
        <v>0.35553278688524592</v>
      </c>
      <c r="H111" s="508">
        <v>36600</v>
      </c>
      <c r="I111" s="508">
        <f>40*C111</f>
        <v>39160</v>
      </c>
      <c r="J111" s="236">
        <f t="shared" si="23"/>
        <v>39160</v>
      </c>
      <c r="K111" s="142">
        <v>36560</v>
      </c>
      <c r="L111" s="369">
        <f t="shared" si="24"/>
        <v>2600</v>
      </c>
      <c r="M111" s="79">
        <v>140</v>
      </c>
      <c r="N111" s="238">
        <f t="shared" si="25"/>
        <v>140</v>
      </c>
      <c r="O111" s="480">
        <f t="shared" si="26"/>
        <v>2460</v>
      </c>
      <c r="P111" s="141">
        <f t="shared" si="30"/>
        <v>200</v>
      </c>
      <c r="Q111" s="238">
        <f t="shared" si="27"/>
        <v>140</v>
      </c>
      <c r="R111" s="491">
        <f>P111*F111</f>
        <v>60.000000000000007</v>
      </c>
      <c r="S111" s="492">
        <f t="shared" si="28"/>
        <v>2540</v>
      </c>
      <c r="T111" s="367">
        <f t="shared" si="29"/>
        <v>0</v>
      </c>
    </row>
    <row r="112" spans="1:20" ht="15" customHeight="1" x14ac:dyDescent="0.25">
      <c r="A112" s="37">
        <v>3689</v>
      </c>
      <c r="B112" s="165" t="s">
        <v>448</v>
      </c>
      <c r="C112" s="67">
        <v>740</v>
      </c>
      <c r="D112" s="68">
        <v>4.1564161767483938</v>
      </c>
      <c r="E112" s="69">
        <v>0</v>
      </c>
      <c r="F112" s="69">
        <f t="shared" si="22"/>
        <v>1</v>
      </c>
      <c r="G112" s="70">
        <v>0.40869565217391307</v>
      </c>
      <c r="H112" s="507">
        <v>30000</v>
      </c>
      <c r="I112" s="507">
        <v>30000</v>
      </c>
      <c r="J112" s="240">
        <f t="shared" si="23"/>
        <v>30000</v>
      </c>
      <c r="K112" s="144">
        <v>3336</v>
      </c>
      <c r="L112" s="368">
        <f t="shared" si="24"/>
        <v>26664</v>
      </c>
      <c r="M112" s="84">
        <v>0</v>
      </c>
      <c r="N112" s="242">
        <f t="shared" si="25"/>
        <v>0</v>
      </c>
      <c r="O112" s="479">
        <f t="shared" si="26"/>
        <v>26664</v>
      </c>
      <c r="P112" s="143">
        <v>0</v>
      </c>
      <c r="Q112" s="242">
        <f t="shared" si="27"/>
        <v>0</v>
      </c>
      <c r="R112" s="489">
        <f>P112*F112</f>
        <v>0</v>
      </c>
      <c r="S112" s="490">
        <f t="shared" si="28"/>
        <v>26664</v>
      </c>
      <c r="T112" s="367">
        <f t="shared" si="29"/>
        <v>0</v>
      </c>
    </row>
    <row r="113" spans="1:20" x14ac:dyDescent="0.25">
      <c r="A113" s="37">
        <v>3696</v>
      </c>
      <c r="B113" s="164" t="s">
        <v>449</v>
      </c>
      <c r="C113" s="62">
        <v>363</v>
      </c>
      <c r="D113" s="63">
        <v>5.6081871127289951</v>
      </c>
      <c r="E113" s="64">
        <v>0.6</v>
      </c>
      <c r="F113" s="64">
        <f t="shared" si="22"/>
        <v>0.4</v>
      </c>
      <c r="G113" s="65">
        <v>0.32047477744807124</v>
      </c>
      <c r="H113" s="508">
        <v>30000</v>
      </c>
      <c r="I113" s="508">
        <v>30000</v>
      </c>
      <c r="J113" s="236">
        <f t="shared" si="23"/>
        <v>30000</v>
      </c>
      <c r="K113" s="142">
        <v>0</v>
      </c>
      <c r="L113" s="369">
        <f t="shared" si="24"/>
        <v>30000</v>
      </c>
      <c r="M113" s="79">
        <v>300</v>
      </c>
      <c r="N113" s="238">
        <f t="shared" si="25"/>
        <v>300</v>
      </c>
      <c r="O113" s="480">
        <f t="shared" si="26"/>
        <v>29700</v>
      </c>
      <c r="P113" s="141">
        <f t="shared" si="30"/>
        <v>500</v>
      </c>
      <c r="Q113" s="238">
        <f t="shared" si="27"/>
        <v>300</v>
      </c>
      <c r="R113" s="491">
        <f>P113*F113</f>
        <v>200</v>
      </c>
      <c r="S113" s="492">
        <f t="shared" si="28"/>
        <v>29800</v>
      </c>
      <c r="T113" s="367">
        <f t="shared" si="29"/>
        <v>0</v>
      </c>
    </row>
    <row r="114" spans="1:20" ht="15" customHeight="1" x14ac:dyDescent="0.25">
      <c r="A114" s="37">
        <v>3787</v>
      </c>
      <c r="B114" s="165" t="s">
        <v>450</v>
      </c>
      <c r="C114" s="67">
        <v>2013</v>
      </c>
      <c r="D114" s="68">
        <v>8.5927596059525726</v>
      </c>
      <c r="E114" s="69">
        <v>0.5</v>
      </c>
      <c r="F114" s="69">
        <f t="shared" si="22"/>
        <v>0.5</v>
      </c>
      <c r="G114" s="70">
        <v>0.22844175491679275</v>
      </c>
      <c r="H114" s="507">
        <v>60000</v>
      </c>
      <c r="I114" s="507">
        <v>60000</v>
      </c>
      <c r="J114" s="240">
        <f t="shared" si="23"/>
        <v>60000</v>
      </c>
      <c r="K114" s="144">
        <v>59832</v>
      </c>
      <c r="L114" s="368">
        <f t="shared" si="24"/>
        <v>168</v>
      </c>
      <c r="M114" s="84">
        <v>50500</v>
      </c>
      <c r="N114" s="242">
        <f t="shared" si="25"/>
        <v>168</v>
      </c>
      <c r="O114" s="479">
        <f t="shared" si="26"/>
        <v>0</v>
      </c>
      <c r="P114" s="143">
        <f t="shared" ref="P114" si="42">R114/F114</f>
        <v>336</v>
      </c>
      <c r="Q114" s="242">
        <f t="shared" si="27"/>
        <v>168</v>
      </c>
      <c r="R114" s="489">
        <v>168</v>
      </c>
      <c r="S114" s="490">
        <f t="shared" si="28"/>
        <v>0</v>
      </c>
      <c r="T114" s="367">
        <f t="shared" si="29"/>
        <v>0</v>
      </c>
    </row>
    <row r="115" spans="1:20" x14ac:dyDescent="0.25">
      <c r="A115" s="37">
        <v>3899</v>
      </c>
      <c r="B115" s="164" t="s">
        <v>452</v>
      </c>
      <c r="C115" s="62">
        <v>954</v>
      </c>
      <c r="D115" s="63">
        <v>3.4945566686397429</v>
      </c>
      <c r="E115" s="64">
        <v>0.7</v>
      </c>
      <c r="F115" s="64">
        <f t="shared" si="22"/>
        <v>0.30000000000000004</v>
      </c>
      <c r="G115" s="65">
        <v>0.39702760084925692</v>
      </c>
      <c r="H115" s="508">
        <v>37800</v>
      </c>
      <c r="I115" s="508">
        <f>40*C115</f>
        <v>38160</v>
      </c>
      <c r="J115" s="236">
        <f t="shared" si="23"/>
        <v>38160</v>
      </c>
      <c r="K115" s="142">
        <v>37700</v>
      </c>
      <c r="L115" s="369">
        <f t="shared" si="24"/>
        <v>460</v>
      </c>
      <c r="M115" s="79">
        <v>0</v>
      </c>
      <c r="N115" s="238">
        <f t="shared" si="25"/>
        <v>0</v>
      </c>
      <c r="O115" s="480">
        <f t="shared" si="26"/>
        <v>460</v>
      </c>
      <c r="P115" s="141">
        <f t="shared" si="30"/>
        <v>0</v>
      </c>
      <c r="Q115" s="238">
        <f t="shared" si="27"/>
        <v>0</v>
      </c>
      <c r="R115" s="491">
        <f>P115*F115</f>
        <v>0</v>
      </c>
      <c r="S115" s="492">
        <f t="shared" si="28"/>
        <v>460</v>
      </c>
      <c r="T115" s="367">
        <f t="shared" si="29"/>
        <v>0</v>
      </c>
    </row>
    <row r="116" spans="1:20" ht="15" customHeight="1" x14ac:dyDescent="0.25">
      <c r="A116" s="37">
        <v>3906</v>
      </c>
      <c r="B116" s="165" t="s">
        <v>453</v>
      </c>
      <c r="C116" s="67">
        <v>1137</v>
      </c>
      <c r="D116" s="68">
        <v>6.9901263168574168</v>
      </c>
      <c r="E116" s="69">
        <v>0.7</v>
      </c>
      <c r="F116" s="69">
        <f t="shared" si="22"/>
        <v>0.30000000000000004</v>
      </c>
      <c r="G116" s="70">
        <v>0.41216795201371037</v>
      </c>
      <c r="H116" s="507">
        <v>47120</v>
      </c>
      <c r="I116" s="507">
        <f>40*C116</f>
        <v>45480</v>
      </c>
      <c r="J116" s="240">
        <f t="shared" si="23"/>
        <v>47120</v>
      </c>
      <c r="K116" s="144">
        <v>47100.000000000007</v>
      </c>
      <c r="L116" s="368">
        <f t="shared" si="24"/>
        <v>19.999999999992724</v>
      </c>
      <c r="M116" s="84">
        <v>7000</v>
      </c>
      <c r="N116" s="242">
        <f t="shared" si="25"/>
        <v>19.999999999992724</v>
      </c>
      <c r="O116" s="479">
        <f t="shared" si="26"/>
        <v>0</v>
      </c>
      <c r="P116" s="143">
        <f t="shared" ref="P116" si="43">R116/F116</f>
        <v>66.666666666666657</v>
      </c>
      <c r="Q116" s="242">
        <f t="shared" si="27"/>
        <v>46.666666666666657</v>
      </c>
      <c r="R116" s="489">
        <v>20</v>
      </c>
      <c r="S116" s="490">
        <f t="shared" si="28"/>
        <v>-7.2759576141834259E-12</v>
      </c>
      <c r="T116" s="367">
        <f t="shared" si="29"/>
        <v>0</v>
      </c>
    </row>
    <row r="117" spans="1:20" x14ac:dyDescent="0.25">
      <c r="A117" s="37">
        <v>3920</v>
      </c>
      <c r="B117" s="164" t="s">
        <v>454</v>
      </c>
      <c r="C117" s="62">
        <v>305</v>
      </c>
      <c r="D117" s="63">
        <v>3.4883455706916826</v>
      </c>
      <c r="E117" s="64">
        <v>0.7</v>
      </c>
      <c r="F117" s="64">
        <f t="shared" si="22"/>
        <v>0.30000000000000004</v>
      </c>
      <c r="G117" s="65">
        <v>0.40853658536585363</v>
      </c>
      <c r="H117" s="508">
        <v>30000</v>
      </c>
      <c r="I117" s="508">
        <v>30000</v>
      </c>
      <c r="J117" s="236">
        <f t="shared" si="23"/>
        <v>30000</v>
      </c>
      <c r="K117" s="142">
        <v>1911.0000000000002</v>
      </c>
      <c r="L117" s="369">
        <f t="shared" si="24"/>
        <v>28089</v>
      </c>
      <c r="M117" s="79">
        <v>45500</v>
      </c>
      <c r="N117" s="238">
        <f t="shared" si="25"/>
        <v>28089</v>
      </c>
      <c r="O117" s="480">
        <f t="shared" si="26"/>
        <v>0</v>
      </c>
      <c r="P117" s="141">
        <f t="shared" si="30"/>
        <v>65000.000000000007</v>
      </c>
      <c r="Q117" s="238">
        <f t="shared" si="27"/>
        <v>45500</v>
      </c>
      <c r="R117" s="491">
        <f>P117*F117</f>
        <v>19500.000000000004</v>
      </c>
      <c r="S117" s="492">
        <f t="shared" si="28"/>
        <v>8588.9999999999964</v>
      </c>
      <c r="T117" s="367">
        <f t="shared" si="29"/>
        <v>0</v>
      </c>
    </row>
    <row r="118" spans="1:20" ht="15" customHeight="1" x14ac:dyDescent="0.25">
      <c r="A118" s="37">
        <v>3934</v>
      </c>
      <c r="B118" s="165" t="s">
        <v>455</v>
      </c>
      <c r="C118" s="67">
        <v>922</v>
      </c>
      <c r="D118" s="68">
        <v>11.970683572616393</v>
      </c>
      <c r="E118" s="69">
        <v>0.6</v>
      </c>
      <c r="F118" s="69">
        <f t="shared" si="22"/>
        <v>0.4</v>
      </c>
      <c r="G118" s="70">
        <v>0.15837563451776648</v>
      </c>
      <c r="H118" s="507">
        <v>35760</v>
      </c>
      <c r="I118" s="507">
        <f>40*C118</f>
        <v>36880</v>
      </c>
      <c r="J118" s="240">
        <f t="shared" si="23"/>
        <v>36880</v>
      </c>
      <c r="K118" s="144">
        <v>33800</v>
      </c>
      <c r="L118" s="368">
        <f t="shared" si="24"/>
        <v>3080</v>
      </c>
      <c r="M118" s="84">
        <v>1920</v>
      </c>
      <c r="N118" s="242">
        <f t="shared" si="25"/>
        <v>1920</v>
      </c>
      <c r="O118" s="479">
        <f t="shared" si="26"/>
        <v>1160</v>
      </c>
      <c r="P118" s="143">
        <f t="shared" si="30"/>
        <v>3200</v>
      </c>
      <c r="Q118" s="242">
        <f t="shared" si="27"/>
        <v>1920</v>
      </c>
      <c r="R118" s="489">
        <f>P118*F118</f>
        <v>1280</v>
      </c>
      <c r="S118" s="490">
        <f t="shared" si="28"/>
        <v>1800</v>
      </c>
      <c r="T118" s="367">
        <f t="shared" si="29"/>
        <v>0</v>
      </c>
    </row>
    <row r="119" spans="1:20" x14ac:dyDescent="0.25">
      <c r="A119" s="37">
        <v>3941</v>
      </c>
      <c r="B119" s="164" t="s">
        <v>456</v>
      </c>
      <c r="C119" s="62">
        <v>1182</v>
      </c>
      <c r="D119" s="63">
        <v>9.0966458477253731</v>
      </c>
      <c r="E119" s="64">
        <v>0.6</v>
      </c>
      <c r="F119" s="64">
        <f t="shared" si="22"/>
        <v>0.4</v>
      </c>
      <c r="G119" s="65">
        <v>0.17592592592592593</v>
      </c>
      <c r="H119" s="508">
        <v>46760</v>
      </c>
      <c r="I119" s="508">
        <f>40*C119</f>
        <v>47280</v>
      </c>
      <c r="J119" s="236">
        <f t="shared" si="23"/>
        <v>47280</v>
      </c>
      <c r="K119" s="142">
        <v>22418</v>
      </c>
      <c r="L119" s="369">
        <f t="shared" si="24"/>
        <v>24862</v>
      </c>
      <c r="M119" s="79">
        <v>78600</v>
      </c>
      <c r="N119" s="238">
        <f t="shared" si="25"/>
        <v>24862</v>
      </c>
      <c r="O119" s="480">
        <f t="shared" si="26"/>
        <v>0</v>
      </c>
      <c r="P119" s="141">
        <f t="shared" ref="P119" si="44">R119/F119</f>
        <v>62155</v>
      </c>
      <c r="Q119" s="238">
        <f t="shared" si="27"/>
        <v>37293</v>
      </c>
      <c r="R119" s="491">
        <v>24862</v>
      </c>
      <c r="S119" s="492">
        <f t="shared" si="28"/>
        <v>0</v>
      </c>
      <c r="T119" s="367">
        <f t="shared" si="29"/>
        <v>0</v>
      </c>
    </row>
    <row r="120" spans="1:20" ht="15" customHeight="1" x14ac:dyDescent="0.25">
      <c r="A120" s="37">
        <v>3948</v>
      </c>
      <c r="B120" s="165" t="s">
        <v>457</v>
      </c>
      <c r="C120" s="67">
        <v>633</v>
      </c>
      <c r="D120" s="68">
        <v>5.2768908551078839</v>
      </c>
      <c r="E120" s="69">
        <v>0.8</v>
      </c>
      <c r="F120" s="69">
        <f t="shared" si="22"/>
        <v>0.19999999999999996</v>
      </c>
      <c r="G120" s="70">
        <v>0.4419642857142857</v>
      </c>
      <c r="H120" s="507">
        <v>30000</v>
      </c>
      <c r="I120" s="507">
        <v>30000</v>
      </c>
      <c r="J120" s="240">
        <f t="shared" si="23"/>
        <v>30000</v>
      </c>
      <c r="K120" s="144">
        <v>27231.4</v>
      </c>
      <c r="L120" s="368">
        <f t="shared" si="24"/>
        <v>2768.5999999999985</v>
      </c>
      <c r="M120" s="84">
        <v>9600</v>
      </c>
      <c r="N120" s="242">
        <f t="shared" si="25"/>
        <v>2768.5999999999985</v>
      </c>
      <c r="O120" s="479">
        <f t="shared" si="26"/>
        <v>0</v>
      </c>
      <c r="P120" s="143">
        <f t="shared" si="30"/>
        <v>12000</v>
      </c>
      <c r="Q120" s="242">
        <f t="shared" si="27"/>
        <v>9600</v>
      </c>
      <c r="R120" s="489">
        <f>P120*F120</f>
        <v>2399.9999999999995</v>
      </c>
      <c r="S120" s="490">
        <f t="shared" si="28"/>
        <v>368.599999999999</v>
      </c>
      <c r="T120" s="367">
        <f t="shared" si="29"/>
        <v>0</v>
      </c>
    </row>
    <row r="121" spans="1:20" x14ac:dyDescent="0.25">
      <c r="A121" s="37">
        <v>3955</v>
      </c>
      <c r="B121" s="164" t="s">
        <v>458</v>
      </c>
      <c r="C121" s="62">
        <v>2406</v>
      </c>
      <c r="D121" s="63">
        <v>15.782844827237746</v>
      </c>
      <c r="E121" s="64">
        <v>0.7</v>
      </c>
      <c r="F121" s="64">
        <f t="shared" si="22"/>
        <v>0.30000000000000004</v>
      </c>
      <c r="G121" s="65">
        <v>0.33721431651573952</v>
      </c>
      <c r="H121" s="508">
        <v>60000</v>
      </c>
      <c r="I121" s="508">
        <v>60000</v>
      </c>
      <c r="J121" s="236">
        <f t="shared" si="23"/>
        <v>60000</v>
      </c>
      <c r="K121" s="142">
        <v>0</v>
      </c>
      <c r="L121" s="369">
        <f t="shared" si="24"/>
        <v>60000</v>
      </c>
      <c r="M121" s="79">
        <v>42700</v>
      </c>
      <c r="N121" s="238">
        <f t="shared" si="25"/>
        <v>42700</v>
      </c>
      <c r="O121" s="480">
        <f t="shared" si="26"/>
        <v>17300</v>
      </c>
      <c r="P121" s="141">
        <f t="shared" si="30"/>
        <v>61000.000000000007</v>
      </c>
      <c r="Q121" s="238">
        <f t="shared" si="27"/>
        <v>42700</v>
      </c>
      <c r="R121" s="491">
        <f>P121*F121</f>
        <v>18300.000000000004</v>
      </c>
      <c r="S121" s="492">
        <f t="shared" si="28"/>
        <v>41700</v>
      </c>
      <c r="T121" s="367">
        <f t="shared" si="29"/>
        <v>0</v>
      </c>
    </row>
    <row r="122" spans="1:20" ht="15" customHeight="1" x14ac:dyDescent="0.25">
      <c r="A122" s="37">
        <v>3969</v>
      </c>
      <c r="B122" s="165" t="s">
        <v>459</v>
      </c>
      <c r="C122" s="67">
        <v>336</v>
      </c>
      <c r="D122" s="68">
        <v>4.7092658021253548</v>
      </c>
      <c r="E122" s="69">
        <v>0.8</v>
      </c>
      <c r="F122" s="69">
        <f t="shared" si="22"/>
        <v>0.19999999999999996</v>
      </c>
      <c r="G122" s="70">
        <v>0.41723356009070295</v>
      </c>
      <c r="H122" s="507">
        <v>30000</v>
      </c>
      <c r="I122" s="507">
        <v>30000</v>
      </c>
      <c r="J122" s="240">
        <f t="shared" si="23"/>
        <v>30000</v>
      </c>
      <c r="K122" s="144">
        <v>20689.999999999996</v>
      </c>
      <c r="L122" s="368">
        <f t="shared" si="24"/>
        <v>9310.0000000000036</v>
      </c>
      <c r="M122" s="84">
        <v>49600</v>
      </c>
      <c r="N122" s="242">
        <f t="shared" si="25"/>
        <v>9310.0000000000036</v>
      </c>
      <c r="O122" s="479">
        <f t="shared" si="26"/>
        <v>0</v>
      </c>
      <c r="P122" s="143">
        <f t="shared" ref="P122" si="45">R122/F122</f>
        <v>46550.000000000007</v>
      </c>
      <c r="Q122" s="242">
        <f t="shared" si="27"/>
        <v>37240.000000000007</v>
      </c>
      <c r="R122" s="489">
        <v>9310</v>
      </c>
      <c r="S122" s="490">
        <f t="shared" si="28"/>
        <v>0</v>
      </c>
      <c r="T122" s="367">
        <f t="shared" si="29"/>
        <v>0</v>
      </c>
    </row>
    <row r="123" spans="1:20" x14ac:dyDescent="0.25">
      <c r="A123" s="37">
        <v>616</v>
      </c>
      <c r="B123" s="164" t="s">
        <v>462</v>
      </c>
      <c r="C123" s="62">
        <v>134</v>
      </c>
      <c r="D123" s="63">
        <v>0.50155518357370188</v>
      </c>
      <c r="E123" s="64">
        <v>0.7</v>
      </c>
      <c r="F123" s="64">
        <f t="shared" si="22"/>
        <v>0.30000000000000004</v>
      </c>
      <c r="G123" s="65">
        <v>0.40397350993377484</v>
      </c>
      <c r="H123" s="508">
        <v>30000</v>
      </c>
      <c r="I123" s="508">
        <v>30000</v>
      </c>
      <c r="J123" s="236">
        <f t="shared" si="23"/>
        <v>30000</v>
      </c>
      <c r="K123" s="142">
        <v>12638</v>
      </c>
      <c r="L123" s="369">
        <f t="shared" si="24"/>
        <v>17362</v>
      </c>
      <c r="M123" s="79">
        <v>350</v>
      </c>
      <c r="N123" s="238">
        <f t="shared" si="25"/>
        <v>350</v>
      </c>
      <c r="O123" s="480">
        <f t="shared" si="26"/>
        <v>17012</v>
      </c>
      <c r="P123" s="141">
        <f t="shared" si="30"/>
        <v>500.00000000000006</v>
      </c>
      <c r="Q123" s="238">
        <f t="shared" si="27"/>
        <v>350</v>
      </c>
      <c r="R123" s="491">
        <f t="shared" ref="R123:R129" si="46">P123*F123</f>
        <v>150.00000000000003</v>
      </c>
      <c r="S123" s="492">
        <f t="shared" si="28"/>
        <v>17212</v>
      </c>
      <c r="T123" s="367">
        <f t="shared" si="29"/>
        <v>0</v>
      </c>
    </row>
    <row r="124" spans="1:20" ht="15" customHeight="1" x14ac:dyDescent="0.25">
      <c r="A124" s="37">
        <v>1945</v>
      </c>
      <c r="B124" s="165" t="s">
        <v>463</v>
      </c>
      <c r="C124" s="67">
        <v>838</v>
      </c>
      <c r="D124" s="68">
        <v>13.406176952983342</v>
      </c>
      <c r="E124" s="69">
        <v>0.6</v>
      </c>
      <c r="F124" s="69">
        <f t="shared" si="22"/>
        <v>0.4</v>
      </c>
      <c r="G124" s="70">
        <v>0.17061611374407584</v>
      </c>
      <c r="H124" s="507">
        <v>32920</v>
      </c>
      <c r="I124" s="507">
        <f>40*C124</f>
        <v>33520</v>
      </c>
      <c r="J124" s="240">
        <f t="shared" si="23"/>
        <v>33520</v>
      </c>
      <c r="K124" s="144">
        <v>0</v>
      </c>
      <c r="L124" s="368">
        <f t="shared" si="24"/>
        <v>33520</v>
      </c>
      <c r="M124" s="84">
        <v>18000</v>
      </c>
      <c r="N124" s="242">
        <f t="shared" si="25"/>
        <v>18000</v>
      </c>
      <c r="O124" s="479">
        <f t="shared" si="26"/>
        <v>15520</v>
      </c>
      <c r="P124" s="143">
        <f t="shared" si="30"/>
        <v>30000</v>
      </c>
      <c r="Q124" s="242">
        <f t="shared" si="27"/>
        <v>18000</v>
      </c>
      <c r="R124" s="489">
        <f t="shared" si="46"/>
        <v>12000</v>
      </c>
      <c r="S124" s="490">
        <f t="shared" si="28"/>
        <v>21520</v>
      </c>
      <c r="T124" s="367">
        <f t="shared" si="29"/>
        <v>0</v>
      </c>
    </row>
    <row r="125" spans="1:20" x14ac:dyDescent="0.25">
      <c r="A125" s="37">
        <v>1526</v>
      </c>
      <c r="B125" s="164" t="s">
        <v>464</v>
      </c>
      <c r="C125" s="62">
        <v>1278</v>
      </c>
      <c r="D125" s="63">
        <v>2.6845130325938529</v>
      </c>
      <c r="E125" s="64">
        <v>0.7</v>
      </c>
      <c r="F125" s="64">
        <f t="shared" si="22"/>
        <v>0.30000000000000004</v>
      </c>
      <c r="G125" s="65">
        <v>0.36419753086419754</v>
      </c>
      <c r="H125" s="508">
        <v>52640</v>
      </c>
      <c r="I125" s="508">
        <f>40*C125</f>
        <v>51120</v>
      </c>
      <c r="J125" s="236">
        <f t="shared" si="23"/>
        <v>52640</v>
      </c>
      <c r="K125" s="142">
        <v>45566.400000000009</v>
      </c>
      <c r="L125" s="369">
        <f t="shared" si="24"/>
        <v>7073.5999999999913</v>
      </c>
      <c r="M125" s="79">
        <v>7700</v>
      </c>
      <c r="N125" s="238">
        <f t="shared" si="25"/>
        <v>7073.5999999999913</v>
      </c>
      <c r="O125" s="480">
        <f t="shared" si="26"/>
        <v>0</v>
      </c>
      <c r="P125" s="141">
        <f t="shared" si="30"/>
        <v>11000</v>
      </c>
      <c r="Q125" s="238">
        <f t="shared" si="27"/>
        <v>7699.9999999999991</v>
      </c>
      <c r="R125" s="491">
        <f t="shared" si="46"/>
        <v>3300.0000000000005</v>
      </c>
      <c r="S125" s="492">
        <f t="shared" si="28"/>
        <v>3773.5999999999908</v>
      </c>
      <c r="T125" s="367">
        <f t="shared" si="29"/>
        <v>0</v>
      </c>
    </row>
    <row r="126" spans="1:20" ht="15" customHeight="1" x14ac:dyDescent="0.25">
      <c r="A126" s="37">
        <v>3654</v>
      </c>
      <c r="B126" s="165" t="s">
        <v>465</v>
      </c>
      <c r="C126" s="67">
        <v>341</v>
      </c>
      <c r="D126" s="68">
        <v>0.81508751290820747</v>
      </c>
      <c r="E126" s="69">
        <v>0.8</v>
      </c>
      <c r="F126" s="69">
        <f t="shared" si="22"/>
        <v>0.19999999999999996</v>
      </c>
      <c r="G126" s="70">
        <v>0.46470588235294119</v>
      </c>
      <c r="H126" s="507">
        <v>30000</v>
      </c>
      <c r="I126" s="507">
        <v>30000</v>
      </c>
      <c r="J126" s="240">
        <f t="shared" si="23"/>
        <v>30000</v>
      </c>
      <c r="K126" s="144">
        <v>13762.599999999997</v>
      </c>
      <c r="L126" s="368">
        <f t="shared" si="24"/>
        <v>16237.400000000003</v>
      </c>
      <c r="M126" s="84">
        <v>0</v>
      </c>
      <c r="N126" s="242">
        <f t="shared" si="25"/>
        <v>0</v>
      </c>
      <c r="O126" s="479">
        <f t="shared" si="26"/>
        <v>16237.400000000003</v>
      </c>
      <c r="P126" s="143">
        <f t="shared" si="30"/>
        <v>0</v>
      </c>
      <c r="Q126" s="242">
        <f t="shared" si="27"/>
        <v>0</v>
      </c>
      <c r="R126" s="489">
        <f t="shared" si="46"/>
        <v>0</v>
      </c>
      <c r="S126" s="490">
        <f t="shared" si="28"/>
        <v>16237.400000000003</v>
      </c>
      <c r="T126" s="367">
        <f t="shared" si="29"/>
        <v>0</v>
      </c>
    </row>
    <row r="127" spans="1:20" x14ac:dyDescent="0.25">
      <c r="A127" s="37">
        <v>3990</v>
      </c>
      <c r="B127" s="164" t="s">
        <v>466</v>
      </c>
      <c r="C127" s="62">
        <v>669</v>
      </c>
      <c r="D127" s="63">
        <v>4.5301569705484681</v>
      </c>
      <c r="E127" s="64">
        <v>0.8</v>
      </c>
      <c r="F127" s="64">
        <f t="shared" si="22"/>
        <v>0.19999999999999996</v>
      </c>
      <c r="G127" s="65">
        <v>0.56156156156156156</v>
      </c>
      <c r="H127" s="508">
        <v>30000</v>
      </c>
      <c r="I127" s="508">
        <v>30000</v>
      </c>
      <c r="J127" s="236">
        <f t="shared" si="23"/>
        <v>30000</v>
      </c>
      <c r="K127" s="142">
        <v>21292</v>
      </c>
      <c r="L127" s="369">
        <f t="shared" si="24"/>
        <v>8708</v>
      </c>
      <c r="M127" s="79">
        <v>9600</v>
      </c>
      <c r="N127" s="238">
        <f t="shared" si="25"/>
        <v>8708</v>
      </c>
      <c r="O127" s="480">
        <f t="shared" si="26"/>
        <v>0</v>
      </c>
      <c r="P127" s="141">
        <f t="shared" si="30"/>
        <v>12000</v>
      </c>
      <c r="Q127" s="238">
        <f t="shared" si="27"/>
        <v>9600</v>
      </c>
      <c r="R127" s="491">
        <f t="shared" si="46"/>
        <v>2399.9999999999995</v>
      </c>
      <c r="S127" s="492">
        <f t="shared" si="28"/>
        <v>6308</v>
      </c>
      <c r="T127" s="367">
        <f t="shared" si="29"/>
        <v>0</v>
      </c>
    </row>
    <row r="128" spans="1:20" ht="15" customHeight="1" x14ac:dyDescent="0.25">
      <c r="A128" s="37">
        <v>4011</v>
      </c>
      <c r="B128" s="165" t="s">
        <v>467</v>
      </c>
      <c r="C128" s="67">
        <v>91</v>
      </c>
      <c r="D128" s="68">
        <v>10.477376925361929</v>
      </c>
      <c r="E128" s="69">
        <v>0.5</v>
      </c>
      <c r="F128" s="69">
        <f t="shared" si="22"/>
        <v>0.5</v>
      </c>
      <c r="G128" s="70">
        <v>0.14606741573033707</v>
      </c>
      <c r="H128" s="507">
        <v>30000</v>
      </c>
      <c r="I128" s="507">
        <v>30000</v>
      </c>
      <c r="J128" s="240">
        <f t="shared" si="23"/>
        <v>30000</v>
      </c>
      <c r="K128" s="144">
        <v>4990</v>
      </c>
      <c r="L128" s="368">
        <f t="shared" si="24"/>
        <v>25010</v>
      </c>
      <c r="M128" s="84">
        <v>7000</v>
      </c>
      <c r="N128" s="242">
        <f t="shared" si="25"/>
        <v>7000</v>
      </c>
      <c r="O128" s="479">
        <f t="shared" si="26"/>
        <v>18010</v>
      </c>
      <c r="P128" s="143">
        <f t="shared" si="30"/>
        <v>14000</v>
      </c>
      <c r="Q128" s="242">
        <f t="shared" si="27"/>
        <v>7000</v>
      </c>
      <c r="R128" s="489">
        <f t="shared" si="46"/>
        <v>7000</v>
      </c>
      <c r="S128" s="490">
        <f t="shared" si="28"/>
        <v>18010</v>
      </c>
      <c r="T128" s="367">
        <f t="shared" si="29"/>
        <v>0</v>
      </c>
    </row>
    <row r="129" spans="1:20" x14ac:dyDescent="0.25">
      <c r="A129" s="37">
        <v>4067</v>
      </c>
      <c r="B129" s="164" t="s">
        <v>469</v>
      </c>
      <c r="C129" s="62">
        <v>1105</v>
      </c>
      <c r="D129" s="63">
        <v>11.161999807441866</v>
      </c>
      <c r="E129" s="64">
        <v>0.7</v>
      </c>
      <c r="F129" s="64">
        <f t="shared" si="22"/>
        <v>0.30000000000000004</v>
      </c>
      <c r="G129" s="65">
        <v>0.40603700097370982</v>
      </c>
      <c r="H129" s="508">
        <v>44840</v>
      </c>
      <c r="I129" s="508">
        <f>40*C129</f>
        <v>44200</v>
      </c>
      <c r="J129" s="236">
        <f t="shared" si="23"/>
        <v>44840</v>
      </c>
      <c r="K129" s="142">
        <v>6607.5000000000009</v>
      </c>
      <c r="L129" s="369">
        <f t="shared" si="24"/>
        <v>38232.5</v>
      </c>
      <c r="M129" s="79">
        <v>86100</v>
      </c>
      <c r="N129" s="238">
        <f t="shared" si="25"/>
        <v>38232.5</v>
      </c>
      <c r="O129" s="480">
        <f t="shared" si="26"/>
        <v>0</v>
      </c>
      <c r="P129" s="141">
        <f t="shared" si="30"/>
        <v>123000.00000000001</v>
      </c>
      <c r="Q129" s="238">
        <f t="shared" si="27"/>
        <v>86100</v>
      </c>
      <c r="R129" s="491">
        <f t="shared" si="46"/>
        <v>36900.000000000007</v>
      </c>
      <c r="S129" s="492">
        <f t="shared" si="28"/>
        <v>1332.4999999999927</v>
      </c>
      <c r="T129" s="367">
        <f t="shared" si="29"/>
        <v>0</v>
      </c>
    </row>
    <row r="130" spans="1:20" ht="15" customHeight="1" x14ac:dyDescent="0.25">
      <c r="A130" s="37">
        <v>4186</v>
      </c>
      <c r="B130" s="165" t="s">
        <v>473</v>
      </c>
      <c r="C130" s="67">
        <v>926</v>
      </c>
      <c r="D130" s="68">
        <v>3.2122997272005103</v>
      </c>
      <c r="E130" s="69">
        <v>0.7</v>
      </c>
      <c r="F130" s="69">
        <f t="shared" si="22"/>
        <v>0.30000000000000004</v>
      </c>
      <c r="G130" s="70">
        <v>0.38452237001209189</v>
      </c>
      <c r="H130" s="507">
        <v>37800</v>
      </c>
      <c r="I130" s="507">
        <f>40*C130</f>
        <v>37040</v>
      </c>
      <c r="J130" s="240">
        <f t="shared" si="23"/>
        <v>37800</v>
      </c>
      <c r="K130" s="144">
        <v>37700</v>
      </c>
      <c r="L130" s="368">
        <f t="shared" si="24"/>
        <v>100</v>
      </c>
      <c r="M130" s="84">
        <v>30800</v>
      </c>
      <c r="N130" s="242">
        <f t="shared" si="25"/>
        <v>100</v>
      </c>
      <c r="O130" s="479">
        <f t="shared" si="26"/>
        <v>0</v>
      </c>
      <c r="P130" s="143">
        <f t="shared" ref="P130:P132" si="47">R130/F130</f>
        <v>333.33333333333326</v>
      </c>
      <c r="Q130" s="242">
        <f t="shared" si="27"/>
        <v>233.33333333333326</v>
      </c>
      <c r="R130" s="489">
        <v>100</v>
      </c>
      <c r="S130" s="490">
        <f t="shared" si="28"/>
        <v>0</v>
      </c>
      <c r="T130" s="367">
        <f t="shared" si="29"/>
        <v>0</v>
      </c>
    </row>
    <row r="131" spans="1:20" x14ac:dyDescent="0.25">
      <c r="A131" s="37">
        <v>4207</v>
      </c>
      <c r="B131" s="164" t="s">
        <v>474</v>
      </c>
      <c r="C131" s="62">
        <v>490</v>
      </c>
      <c r="D131" s="63">
        <v>3.1032887899673578</v>
      </c>
      <c r="E131" s="64">
        <v>0.7</v>
      </c>
      <c r="F131" s="64">
        <f t="shared" si="22"/>
        <v>0.30000000000000004</v>
      </c>
      <c r="G131" s="65">
        <v>0.47773279352226722</v>
      </c>
      <c r="H131" s="508">
        <v>30000</v>
      </c>
      <c r="I131" s="508">
        <v>30000</v>
      </c>
      <c r="J131" s="236">
        <f t="shared" si="23"/>
        <v>30000</v>
      </c>
      <c r="K131" s="142">
        <v>29990</v>
      </c>
      <c r="L131" s="369">
        <f t="shared" si="24"/>
        <v>10</v>
      </c>
      <c r="M131" s="79">
        <v>1610</v>
      </c>
      <c r="N131" s="238">
        <f t="shared" si="25"/>
        <v>10</v>
      </c>
      <c r="O131" s="480">
        <f t="shared" si="26"/>
        <v>0</v>
      </c>
      <c r="P131" s="141">
        <f t="shared" si="47"/>
        <v>33.333333333333329</v>
      </c>
      <c r="Q131" s="238">
        <f t="shared" si="27"/>
        <v>23.333333333333329</v>
      </c>
      <c r="R131" s="491">
        <v>10</v>
      </c>
      <c r="S131" s="492">
        <f t="shared" si="28"/>
        <v>0</v>
      </c>
      <c r="T131" s="367">
        <f t="shared" si="29"/>
        <v>0</v>
      </c>
    </row>
    <row r="132" spans="1:20" ht="15" customHeight="1" x14ac:dyDescent="0.25">
      <c r="A132" s="37">
        <v>4228</v>
      </c>
      <c r="B132" s="165" t="s">
        <v>476</v>
      </c>
      <c r="C132" s="67">
        <v>864</v>
      </c>
      <c r="D132" s="68">
        <v>9.3535446067603072</v>
      </c>
      <c r="E132" s="69">
        <v>0.7</v>
      </c>
      <c r="F132" s="69">
        <f t="shared" ref="F132:F195" si="48">1-E132</f>
        <v>0.30000000000000004</v>
      </c>
      <c r="G132" s="70">
        <v>0.30209617755856966</v>
      </c>
      <c r="H132" s="507">
        <v>34440</v>
      </c>
      <c r="I132" s="507">
        <f>40*C132</f>
        <v>34560</v>
      </c>
      <c r="J132" s="240">
        <f t="shared" ref="J132:J195" si="49">MAX(H132,I132)</f>
        <v>34560</v>
      </c>
      <c r="K132" s="144">
        <v>34339.800000000003</v>
      </c>
      <c r="L132" s="368">
        <f t="shared" ref="L132:L195" si="50">J132-K132</f>
        <v>220.19999999999709</v>
      </c>
      <c r="M132" s="84">
        <v>1540</v>
      </c>
      <c r="N132" s="242">
        <f t="shared" ref="N132:N195" si="51">MIN(L132,M132)</f>
        <v>220.19999999999709</v>
      </c>
      <c r="O132" s="479">
        <f t="shared" ref="O132:O195" si="52">L132-N132</f>
        <v>0</v>
      </c>
      <c r="P132" s="143">
        <f t="shared" si="47"/>
        <v>733.33333333333326</v>
      </c>
      <c r="Q132" s="242">
        <f t="shared" ref="Q132:Q195" si="53">P132*E132</f>
        <v>513.33333333333326</v>
      </c>
      <c r="R132" s="489">
        <v>220</v>
      </c>
      <c r="S132" s="490">
        <f t="shared" ref="S132:S195" si="54">L132-R132</f>
        <v>0.19999999999708962</v>
      </c>
      <c r="T132" s="367">
        <f t="shared" ref="T132:T195" si="55">P132-Q132-R132</f>
        <v>0</v>
      </c>
    </row>
    <row r="133" spans="1:20" x14ac:dyDescent="0.25">
      <c r="A133" s="37">
        <v>4235</v>
      </c>
      <c r="B133" s="164" t="s">
        <v>477</v>
      </c>
      <c r="C133" s="62">
        <v>162</v>
      </c>
      <c r="D133" s="63">
        <v>4.3872239942544917</v>
      </c>
      <c r="E133" s="64">
        <v>0.6</v>
      </c>
      <c r="F133" s="64">
        <f t="shared" si="48"/>
        <v>0.4</v>
      </c>
      <c r="G133" s="65">
        <v>0.18439716312056736</v>
      </c>
      <c r="H133" s="508">
        <v>30000</v>
      </c>
      <c r="I133" s="508">
        <v>30000</v>
      </c>
      <c r="J133" s="236">
        <f t="shared" si="49"/>
        <v>30000</v>
      </c>
      <c r="K133" s="142">
        <v>0</v>
      </c>
      <c r="L133" s="369">
        <f t="shared" si="50"/>
        <v>30000</v>
      </c>
      <c r="M133" s="79">
        <v>25800</v>
      </c>
      <c r="N133" s="238">
        <f t="shared" si="51"/>
        <v>25800</v>
      </c>
      <c r="O133" s="480">
        <f t="shared" si="52"/>
        <v>4200</v>
      </c>
      <c r="P133" s="141">
        <f t="shared" ref="P132:P195" si="56">M133/E133</f>
        <v>43000</v>
      </c>
      <c r="Q133" s="238">
        <f t="shared" si="53"/>
        <v>25800</v>
      </c>
      <c r="R133" s="491">
        <f t="shared" ref="R133:R194" si="57">P133*F133</f>
        <v>17200</v>
      </c>
      <c r="S133" s="492">
        <f t="shared" si="54"/>
        <v>12800</v>
      </c>
      <c r="T133" s="367">
        <f t="shared" si="55"/>
        <v>0</v>
      </c>
    </row>
    <row r="134" spans="1:20" ht="15" customHeight="1" x14ac:dyDescent="0.25">
      <c r="A134" s="37">
        <v>4270</v>
      </c>
      <c r="B134" s="165" t="s">
        <v>480</v>
      </c>
      <c r="C134" s="67">
        <v>250</v>
      </c>
      <c r="D134" s="68">
        <v>3.0960673780647641</v>
      </c>
      <c r="E134" s="69">
        <v>0.6</v>
      </c>
      <c r="F134" s="69">
        <f t="shared" si="48"/>
        <v>0.4</v>
      </c>
      <c r="G134" s="70">
        <v>0.21875</v>
      </c>
      <c r="H134" s="507">
        <v>30000</v>
      </c>
      <c r="I134" s="507">
        <v>30000</v>
      </c>
      <c r="J134" s="240">
        <f t="shared" si="49"/>
        <v>30000</v>
      </c>
      <c r="K134" s="144">
        <v>29500</v>
      </c>
      <c r="L134" s="368">
        <f t="shared" si="50"/>
        <v>500</v>
      </c>
      <c r="M134" s="84">
        <v>0</v>
      </c>
      <c r="N134" s="242">
        <f t="shared" si="51"/>
        <v>0</v>
      </c>
      <c r="O134" s="479">
        <f t="shared" si="52"/>
        <v>500</v>
      </c>
      <c r="P134" s="143">
        <f t="shared" si="56"/>
        <v>0</v>
      </c>
      <c r="Q134" s="242">
        <f t="shared" si="53"/>
        <v>0</v>
      </c>
      <c r="R134" s="489">
        <f t="shared" si="57"/>
        <v>0</v>
      </c>
      <c r="S134" s="490">
        <f t="shared" si="54"/>
        <v>500</v>
      </c>
      <c r="T134" s="367">
        <f t="shared" si="55"/>
        <v>0</v>
      </c>
    </row>
    <row r="135" spans="1:20" x14ac:dyDescent="0.25">
      <c r="A135" s="37">
        <v>4305</v>
      </c>
      <c r="B135" s="164" t="s">
        <v>481</v>
      </c>
      <c r="C135" s="62">
        <v>1065</v>
      </c>
      <c r="D135" s="63">
        <v>12.0678384393506</v>
      </c>
      <c r="E135" s="64">
        <v>0.6</v>
      </c>
      <c r="F135" s="64">
        <f t="shared" si="48"/>
        <v>0.4</v>
      </c>
      <c r="G135" s="65">
        <v>0.33685064935064934</v>
      </c>
      <c r="H135" s="508">
        <v>43800</v>
      </c>
      <c r="I135" s="508">
        <f>40*C135</f>
        <v>42600</v>
      </c>
      <c r="J135" s="236">
        <f t="shared" si="49"/>
        <v>43800</v>
      </c>
      <c r="K135" s="142">
        <v>39800</v>
      </c>
      <c r="L135" s="369">
        <f t="shared" si="50"/>
        <v>4000</v>
      </c>
      <c r="M135" s="79">
        <v>56400</v>
      </c>
      <c r="N135" s="238">
        <f t="shared" si="51"/>
        <v>4000</v>
      </c>
      <c r="O135" s="480">
        <f t="shared" si="52"/>
        <v>0</v>
      </c>
      <c r="P135" s="141">
        <f t="shared" ref="P135:P142" si="58">R135/F135</f>
        <v>10000</v>
      </c>
      <c r="Q135" s="238">
        <f t="shared" si="53"/>
        <v>6000</v>
      </c>
      <c r="R135" s="491">
        <v>4000</v>
      </c>
      <c r="S135" s="492">
        <f t="shared" si="54"/>
        <v>0</v>
      </c>
      <c r="T135" s="367">
        <f t="shared" si="55"/>
        <v>0</v>
      </c>
    </row>
    <row r="136" spans="1:20" ht="15" customHeight="1" x14ac:dyDescent="0.25">
      <c r="A136" s="37">
        <v>4330</v>
      </c>
      <c r="B136" s="165" t="s">
        <v>482</v>
      </c>
      <c r="C136" s="67">
        <v>149</v>
      </c>
      <c r="D136" s="68">
        <v>1.375973075461228</v>
      </c>
      <c r="E136" s="69">
        <v>0.8</v>
      </c>
      <c r="F136" s="69">
        <f t="shared" si="48"/>
        <v>0.19999999999999996</v>
      </c>
      <c r="G136" s="70">
        <v>0.5467625899280576</v>
      </c>
      <c r="H136" s="507">
        <v>30000</v>
      </c>
      <c r="I136" s="507">
        <v>30000</v>
      </c>
      <c r="J136" s="240">
        <f t="shared" si="49"/>
        <v>30000</v>
      </c>
      <c r="K136" s="144">
        <v>0</v>
      </c>
      <c r="L136" s="368">
        <f t="shared" si="50"/>
        <v>30000</v>
      </c>
      <c r="M136" s="84">
        <v>480</v>
      </c>
      <c r="N136" s="242">
        <f t="shared" si="51"/>
        <v>480</v>
      </c>
      <c r="O136" s="479">
        <f t="shared" si="52"/>
        <v>29520</v>
      </c>
      <c r="P136" s="143">
        <f t="shared" si="56"/>
        <v>600</v>
      </c>
      <c r="Q136" s="242">
        <f t="shared" si="53"/>
        <v>480</v>
      </c>
      <c r="R136" s="489">
        <f t="shared" si="57"/>
        <v>119.99999999999997</v>
      </c>
      <c r="S136" s="490">
        <f t="shared" si="54"/>
        <v>29880</v>
      </c>
      <c r="T136" s="367">
        <f t="shared" si="55"/>
        <v>0</v>
      </c>
    </row>
    <row r="137" spans="1:20" x14ac:dyDescent="0.25">
      <c r="A137" s="37">
        <v>4347</v>
      </c>
      <c r="B137" s="164" t="s">
        <v>483</v>
      </c>
      <c r="C137" s="62">
        <v>800</v>
      </c>
      <c r="D137" s="63">
        <v>1.3616164042307606</v>
      </c>
      <c r="E137" s="64">
        <v>0.7</v>
      </c>
      <c r="F137" s="64">
        <f t="shared" si="48"/>
        <v>0.30000000000000004</v>
      </c>
      <c r="G137" s="65">
        <v>0.41935483870967744</v>
      </c>
      <c r="H137" s="508">
        <v>31760</v>
      </c>
      <c r="I137" s="508">
        <f>40*C137</f>
        <v>32000</v>
      </c>
      <c r="J137" s="236">
        <f t="shared" si="49"/>
        <v>32000</v>
      </c>
      <c r="K137" s="142">
        <v>30000.1</v>
      </c>
      <c r="L137" s="369">
        <f t="shared" si="50"/>
        <v>1999.9000000000015</v>
      </c>
      <c r="M137" s="79">
        <v>25900</v>
      </c>
      <c r="N137" s="238">
        <f t="shared" si="51"/>
        <v>1999.9000000000015</v>
      </c>
      <c r="O137" s="480">
        <f t="shared" si="52"/>
        <v>0</v>
      </c>
      <c r="P137" s="141">
        <f t="shared" si="58"/>
        <v>6666.6666666666661</v>
      </c>
      <c r="Q137" s="238">
        <f t="shared" si="53"/>
        <v>4666.6666666666661</v>
      </c>
      <c r="R137" s="491">
        <v>2000</v>
      </c>
      <c r="S137" s="492">
        <f t="shared" si="54"/>
        <v>-9.9999999998544808E-2</v>
      </c>
      <c r="T137" s="367">
        <f t="shared" si="55"/>
        <v>0</v>
      </c>
    </row>
    <row r="138" spans="1:20" ht="15" customHeight="1" x14ac:dyDescent="0.25">
      <c r="A138" s="37">
        <v>4368</v>
      </c>
      <c r="B138" s="165" t="s">
        <v>484</v>
      </c>
      <c r="C138" s="67">
        <v>585</v>
      </c>
      <c r="D138" s="68">
        <v>1.5934756979442148</v>
      </c>
      <c r="E138" s="69">
        <v>0.6</v>
      </c>
      <c r="F138" s="69">
        <f t="shared" si="48"/>
        <v>0.4</v>
      </c>
      <c r="G138" s="70">
        <v>0.33044982698961939</v>
      </c>
      <c r="H138" s="507">
        <v>30000</v>
      </c>
      <c r="I138" s="507">
        <v>30000</v>
      </c>
      <c r="J138" s="240">
        <f t="shared" si="49"/>
        <v>30000</v>
      </c>
      <c r="K138" s="144">
        <v>22699</v>
      </c>
      <c r="L138" s="368">
        <f t="shared" si="50"/>
        <v>7301</v>
      </c>
      <c r="M138" s="84">
        <v>600</v>
      </c>
      <c r="N138" s="242">
        <f t="shared" si="51"/>
        <v>600</v>
      </c>
      <c r="O138" s="479">
        <f t="shared" si="52"/>
        <v>6701</v>
      </c>
      <c r="P138" s="143">
        <f t="shared" si="56"/>
        <v>1000</v>
      </c>
      <c r="Q138" s="242">
        <f t="shared" si="53"/>
        <v>600</v>
      </c>
      <c r="R138" s="489">
        <f t="shared" si="57"/>
        <v>400</v>
      </c>
      <c r="S138" s="490">
        <f t="shared" si="54"/>
        <v>6901</v>
      </c>
      <c r="T138" s="367">
        <f t="shared" si="55"/>
        <v>0</v>
      </c>
    </row>
    <row r="139" spans="1:20" x14ac:dyDescent="0.25">
      <c r="A139" s="37">
        <v>4389</v>
      </c>
      <c r="B139" s="164" t="s">
        <v>485</v>
      </c>
      <c r="C139" s="62">
        <v>1508</v>
      </c>
      <c r="D139" s="63">
        <v>10.198491488237899</v>
      </c>
      <c r="E139" s="64">
        <v>0.6</v>
      </c>
      <c r="F139" s="64">
        <f t="shared" si="48"/>
        <v>0.4</v>
      </c>
      <c r="G139" s="65">
        <v>0.33071381794368043</v>
      </c>
      <c r="H139" s="508">
        <v>60000</v>
      </c>
      <c r="I139" s="508">
        <v>60000</v>
      </c>
      <c r="J139" s="236">
        <f t="shared" si="49"/>
        <v>60000</v>
      </c>
      <c r="K139" s="142">
        <v>53554.400000000001</v>
      </c>
      <c r="L139" s="369">
        <f t="shared" si="50"/>
        <v>6445.5999999999985</v>
      </c>
      <c r="M139" s="79">
        <v>15600</v>
      </c>
      <c r="N139" s="238">
        <f t="shared" si="51"/>
        <v>6445.5999999999985</v>
      </c>
      <c r="O139" s="480">
        <f t="shared" si="52"/>
        <v>0</v>
      </c>
      <c r="P139" s="141">
        <f t="shared" si="58"/>
        <v>16115</v>
      </c>
      <c r="Q139" s="238">
        <f t="shared" si="53"/>
        <v>9669</v>
      </c>
      <c r="R139" s="491">
        <v>6446</v>
      </c>
      <c r="S139" s="492">
        <f t="shared" si="54"/>
        <v>-0.40000000000145519</v>
      </c>
      <c r="T139" s="367">
        <f t="shared" si="55"/>
        <v>0</v>
      </c>
    </row>
    <row r="140" spans="1:20" ht="15" customHeight="1" x14ac:dyDescent="0.25">
      <c r="A140" s="37">
        <v>4508</v>
      </c>
      <c r="B140" s="165" t="s">
        <v>487</v>
      </c>
      <c r="C140" s="67">
        <v>406</v>
      </c>
      <c r="D140" s="68">
        <v>6.6680026431502615</v>
      </c>
      <c r="E140" s="69">
        <v>0.6</v>
      </c>
      <c r="F140" s="69">
        <f t="shared" si="48"/>
        <v>0.4</v>
      </c>
      <c r="G140" s="70">
        <v>0.35465116279069769</v>
      </c>
      <c r="H140" s="507">
        <v>30000</v>
      </c>
      <c r="I140" s="507">
        <v>30000</v>
      </c>
      <c r="J140" s="240">
        <f t="shared" si="49"/>
        <v>30000</v>
      </c>
      <c r="K140" s="144">
        <v>29655.9</v>
      </c>
      <c r="L140" s="368">
        <f t="shared" si="50"/>
        <v>344.09999999999854</v>
      </c>
      <c r="M140" s="84">
        <v>3600</v>
      </c>
      <c r="N140" s="242">
        <f t="shared" si="51"/>
        <v>344.09999999999854</v>
      </c>
      <c r="O140" s="479">
        <f t="shared" si="52"/>
        <v>0</v>
      </c>
      <c r="P140" s="143">
        <f t="shared" si="58"/>
        <v>860</v>
      </c>
      <c r="Q140" s="242">
        <f t="shared" si="53"/>
        <v>516</v>
      </c>
      <c r="R140" s="489">
        <v>344</v>
      </c>
      <c r="S140" s="490">
        <f t="shared" si="54"/>
        <v>9.9999999998544808E-2</v>
      </c>
      <c r="T140" s="367">
        <f t="shared" si="55"/>
        <v>0</v>
      </c>
    </row>
    <row r="141" spans="1:20" x14ac:dyDescent="0.25">
      <c r="A141" s="37">
        <v>4529</v>
      </c>
      <c r="B141" s="164" t="s">
        <v>489</v>
      </c>
      <c r="C141" s="62">
        <v>326</v>
      </c>
      <c r="D141" s="63">
        <v>5.0183804418172597</v>
      </c>
      <c r="E141" s="64">
        <v>0.6</v>
      </c>
      <c r="F141" s="64">
        <f t="shared" si="48"/>
        <v>0.4</v>
      </c>
      <c r="G141" s="65">
        <v>0.34029850746268658</v>
      </c>
      <c r="H141" s="508">
        <v>30000</v>
      </c>
      <c r="I141" s="508">
        <v>30000</v>
      </c>
      <c r="J141" s="236">
        <f t="shared" si="49"/>
        <v>30000</v>
      </c>
      <c r="K141" s="142">
        <v>29473.600000000002</v>
      </c>
      <c r="L141" s="369">
        <f t="shared" si="50"/>
        <v>526.39999999999782</v>
      </c>
      <c r="M141" s="79">
        <v>2160</v>
      </c>
      <c r="N141" s="238">
        <f t="shared" si="51"/>
        <v>526.39999999999782</v>
      </c>
      <c r="O141" s="480">
        <f t="shared" si="52"/>
        <v>0</v>
      </c>
      <c r="P141" s="141">
        <f t="shared" si="58"/>
        <v>1315</v>
      </c>
      <c r="Q141" s="238">
        <f t="shared" si="53"/>
        <v>789</v>
      </c>
      <c r="R141" s="491">
        <v>526</v>
      </c>
      <c r="S141" s="492">
        <f t="shared" si="54"/>
        <v>0.39999999999781721</v>
      </c>
      <c r="T141" s="367">
        <f t="shared" si="55"/>
        <v>0</v>
      </c>
    </row>
    <row r="142" spans="1:20" ht="15" customHeight="1" x14ac:dyDescent="0.25">
      <c r="A142" s="37">
        <v>4543</v>
      </c>
      <c r="B142" s="165" t="s">
        <v>491</v>
      </c>
      <c r="C142" s="67">
        <v>1102</v>
      </c>
      <c r="D142" s="68">
        <v>12.565263158736101</v>
      </c>
      <c r="E142" s="69">
        <v>0.7</v>
      </c>
      <c r="F142" s="69">
        <f t="shared" si="48"/>
        <v>0.30000000000000004</v>
      </c>
      <c r="G142" s="70">
        <v>0.50793650793650791</v>
      </c>
      <c r="H142" s="507">
        <v>43520</v>
      </c>
      <c r="I142" s="507">
        <f>40*C142</f>
        <v>44080</v>
      </c>
      <c r="J142" s="240">
        <f t="shared" si="49"/>
        <v>44080</v>
      </c>
      <c r="K142" s="144">
        <v>43519.999999999993</v>
      </c>
      <c r="L142" s="368">
        <f t="shared" si="50"/>
        <v>560.00000000000728</v>
      </c>
      <c r="M142" s="84">
        <v>12600</v>
      </c>
      <c r="N142" s="242">
        <f t="shared" si="51"/>
        <v>560.00000000000728</v>
      </c>
      <c r="O142" s="479">
        <f t="shared" si="52"/>
        <v>0</v>
      </c>
      <c r="P142" s="143">
        <f t="shared" si="58"/>
        <v>1866.6666666666663</v>
      </c>
      <c r="Q142" s="242">
        <f t="shared" si="53"/>
        <v>1306.6666666666663</v>
      </c>
      <c r="R142" s="489">
        <v>560</v>
      </c>
      <c r="S142" s="490">
        <f t="shared" si="54"/>
        <v>7.2759576141834259E-12</v>
      </c>
      <c r="T142" s="367">
        <f t="shared" si="55"/>
        <v>0</v>
      </c>
    </row>
    <row r="143" spans="1:20" x14ac:dyDescent="0.25">
      <c r="A143" s="37">
        <v>4557</v>
      </c>
      <c r="B143" s="164" t="s">
        <v>492</v>
      </c>
      <c r="C143" s="62">
        <v>316</v>
      </c>
      <c r="D143" s="63">
        <v>3.5647969572481535</v>
      </c>
      <c r="E143" s="64">
        <v>0.7</v>
      </c>
      <c r="F143" s="64">
        <f t="shared" si="48"/>
        <v>0.30000000000000004</v>
      </c>
      <c r="G143" s="65">
        <v>0.33746898263027297</v>
      </c>
      <c r="H143" s="508">
        <v>30000</v>
      </c>
      <c r="I143" s="508">
        <v>30000</v>
      </c>
      <c r="J143" s="236">
        <f t="shared" si="49"/>
        <v>30000</v>
      </c>
      <c r="K143" s="142">
        <v>20290</v>
      </c>
      <c r="L143" s="369">
        <f t="shared" si="50"/>
        <v>9710</v>
      </c>
      <c r="M143" s="79">
        <v>10500</v>
      </c>
      <c r="N143" s="238">
        <f t="shared" si="51"/>
        <v>9710</v>
      </c>
      <c r="O143" s="480">
        <f t="shared" si="52"/>
        <v>0</v>
      </c>
      <c r="P143" s="141">
        <f t="shared" si="56"/>
        <v>15000.000000000002</v>
      </c>
      <c r="Q143" s="238">
        <f t="shared" si="53"/>
        <v>10500</v>
      </c>
      <c r="R143" s="491">
        <f t="shared" si="57"/>
        <v>4500.0000000000009</v>
      </c>
      <c r="S143" s="492">
        <f t="shared" si="54"/>
        <v>5209.9999999999991</v>
      </c>
      <c r="T143" s="367">
        <f t="shared" si="55"/>
        <v>0</v>
      </c>
    </row>
    <row r="144" spans="1:20" ht="15" customHeight="1" x14ac:dyDescent="0.25">
      <c r="A144" s="37">
        <v>4571</v>
      </c>
      <c r="B144" s="165" t="s">
        <v>493</v>
      </c>
      <c r="C144" s="67">
        <v>422</v>
      </c>
      <c r="D144" s="68">
        <v>1.0102993119923931</v>
      </c>
      <c r="E144" s="69">
        <v>0.7</v>
      </c>
      <c r="F144" s="69">
        <f t="shared" si="48"/>
        <v>0.30000000000000004</v>
      </c>
      <c r="G144" s="70">
        <v>0.41032608695652173</v>
      </c>
      <c r="H144" s="507">
        <v>30000</v>
      </c>
      <c r="I144" s="507">
        <v>30000</v>
      </c>
      <c r="J144" s="240">
        <f t="shared" si="49"/>
        <v>30000</v>
      </c>
      <c r="K144" s="144">
        <v>29797.200000000004</v>
      </c>
      <c r="L144" s="368">
        <f t="shared" si="50"/>
        <v>202.79999999999563</v>
      </c>
      <c r="M144" s="84">
        <v>280</v>
      </c>
      <c r="N144" s="242">
        <f t="shared" si="51"/>
        <v>202.79999999999563</v>
      </c>
      <c r="O144" s="479">
        <f t="shared" si="52"/>
        <v>0</v>
      </c>
      <c r="P144" s="143">
        <f t="shared" si="56"/>
        <v>400</v>
      </c>
      <c r="Q144" s="242">
        <f t="shared" si="53"/>
        <v>280</v>
      </c>
      <c r="R144" s="489">
        <f t="shared" si="57"/>
        <v>120.00000000000001</v>
      </c>
      <c r="S144" s="490">
        <f t="shared" si="54"/>
        <v>82.79999999999562</v>
      </c>
      <c r="T144" s="367">
        <f t="shared" si="55"/>
        <v>0</v>
      </c>
    </row>
    <row r="145" spans="1:20" x14ac:dyDescent="0.25">
      <c r="A145" s="37">
        <v>4606</v>
      </c>
      <c r="B145" s="164" t="s">
        <v>494</v>
      </c>
      <c r="C145" s="62">
        <v>408</v>
      </c>
      <c r="D145" s="63">
        <v>4.504912222536162</v>
      </c>
      <c r="E145" s="64">
        <v>0.7</v>
      </c>
      <c r="F145" s="64">
        <f t="shared" si="48"/>
        <v>0.30000000000000004</v>
      </c>
      <c r="G145" s="65">
        <v>0.34188034188034189</v>
      </c>
      <c r="H145" s="508">
        <v>30000</v>
      </c>
      <c r="I145" s="508">
        <v>30000</v>
      </c>
      <c r="J145" s="236">
        <f t="shared" si="49"/>
        <v>30000</v>
      </c>
      <c r="K145" s="142">
        <v>28719.9</v>
      </c>
      <c r="L145" s="369">
        <f t="shared" si="50"/>
        <v>1280.0999999999985</v>
      </c>
      <c r="M145" s="79">
        <v>0</v>
      </c>
      <c r="N145" s="238">
        <f t="shared" si="51"/>
        <v>0</v>
      </c>
      <c r="O145" s="480">
        <f t="shared" si="52"/>
        <v>1280.0999999999985</v>
      </c>
      <c r="P145" s="141">
        <f t="shared" si="56"/>
        <v>0</v>
      </c>
      <c r="Q145" s="238">
        <f t="shared" si="53"/>
        <v>0</v>
      </c>
      <c r="R145" s="491">
        <f t="shared" si="57"/>
        <v>0</v>
      </c>
      <c r="S145" s="492">
        <f t="shared" si="54"/>
        <v>1280.0999999999985</v>
      </c>
      <c r="T145" s="367">
        <f t="shared" si="55"/>
        <v>0</v>
      </c>
    </row>
    <row r="146" spans="1:20" ht="15" customHeight="1" x14ac:dyDescent="0.25">
      <c r="A146" s="37">
        <v>4634</v>
      </c>
      <c r="B146" s="165" t="s">
        <v>495</v>
      </c>
      <c r="C146" s="67">
        <v>537</v>
      </c>
      <c r="D146" s="68">
        <v>8.9309322661083268</v>
      </c>
      <c r="E146" s="69">
        <v>0.7</v>
      </c>
      <c r="F146" s="69">
        <f t="shared" si="48"/>
        <v>0.30000000000000004</v>
      </c>
      <c r="G146" s="70">
        <v>0.2857142857142857</v>
      </c>
      <c r="H146" s="507">
        <v>30000</v>
      </c>
      <c r="I146" s="507">
        <v>30000</v>
      </c>
      <c r="J146" s="240">
        <f t="shared" si="49"/>
        <v>30000</v>
      </c>
      <c r="K146" s="144">
        <v>13640</v>
      </c>
      <c r="L146" s="368">
        <f t="shared" si="50"/>
        <v>16360</v>
      </c>
      <c r="M146" s="84">
        <v>840</v>
      </c>
      <c r="N146" s="242">
        <f t="shared" si="51"/>
        <v>840</v>
      </c>
      <c r="O146" s="479">
        <f t="shared" si="52"/>
        <v>15520</v>
      </c>
      <c r="P146" s="143">
        <f t="shared" si="56"/>
        <v>1200</v>
      </c>
      <c r="Q146" s="242">
        <f t="shared" si="53"/>
        <v>840</v>
      </c>
      <c r="R146" s="489">
        <f t="shared" si="57"/>
        <v>360.00000000000006</v>
      </c>
      <c r="S146" s="490">
        <f t="shared" si="54"/>
        <v>16000</v>
      </c>
      <c r="T146" s="367">
        <f t="shared" si="55"/>
        <v>0</v>
      </c>
    </row>
    <row r="147" spans="1:20" x14ac:dyDescent="0.25">
      <c r="A147" s="37">
        <v>4641</v>
      </c>
      <c r="B147" s="164" t="s">
        <v>496</v>
      </c>
      <c r="C147" s="62">
        <v>862</v>
      </c>
      <c r="D147" s="63">
        <v>9.4269361572975328</v>
      </c>
      <c r="E147" s="64">
        <v>0.6</v>
      </c>
      <c r="F147" s="64">
        <f t="shared" si="48"/>
        <v>0.4</v>
      </c>
      <c r="G147" s="65">
        <v>0.27179487179487177</v>
      </c>
      <c r="H147" s="508">
        <v>37160</v>
      </c>
      <c r="I147" s="508">
        <f>40*C147</f>
        <v>34480</v>
      </c>
      <c r="J147" s="236">
        <f t="shared" si="49"/>
        <v>37160</v>
      </c>
      <c r="K147" s="142">
        <v>20627.599999999999</v>
      </c>
      <c r="L147" s="369">
        <f t="shared" si="50"/>
        <v>16532.400000000001</v>
      </c>
      <c r="M147" s="79">
        <v>23400</v>
      </c>
      <c r="N147" s="238">
        <f t="shared" si="51"/>
        <v>16532.400000000001</v>
      </c>
      <c r="O147" s="480">
        <f t="shared" si="52"/>
        <v>0</v>
      </c>
      <c r="P147" s="141">
        <f t="shared" si="56"/>
        <v>39000</v>
      </c>
      <c r="Q147" s="238">
        <f t="shared" si="53"/>
        <v>23400</v>
      </c>
      <c r="R147" s="491">
        <f t="shared" si="57"/>
        <v>15600</v>
      </c>
      <c r="S147" s="492">
        <f t="shared" si="54"/>
        <v>932.40000000000146</v>
      </c>
      <c r="T147" s="367">
        <f t="shared" si="55"/>
        <v>0</v>
      </c>
    </row>
    <row r="148" spans="1:20" ht="15" customHeight="1" x14ac:dyDescent="0.25">
      <c r="A148" s="37">
        <v>4686</v>
      </c>
      <c r="B148" s="165" t="s">
        <v>497</v>
      </c>
      <c r="C148" s="67">
        <v>327</v>
      </c>
      <c r="D148" s="68">
        <v>10.56310712730148</v>
      </c>
      <c r="E148" s="69">
        <v>0.5</v>
      </c>
      <c r="F148" s="69">
        <f t="shared" si="48"/>
        <v>0.5</v>
      </c>
      <c r="G148" s="70">
        <v>9.002433090024331E-2</v>
      </c>
      <c r="H148" s="507">
        <v>30000</v>
      </c>
      <c r="I148" s="507">
        <v>30000</v>
      </c>
      <c r="J148" s="240">
        <f t="shared" si="49"/>
        <v>30000</v>
      </c>
      <c r="K148" s="144">
        <v>6569</v>
      </c>
      <c r="L148" s="368">
        <f t="shared" si="50"/>
        <v>23431</v>
      </c>
      <c r="M148" s="84">
        <v>32500</v>
      </c>
      <c r="N148" s="242">
        <f t="shared" si="51"/>
        <v>23431</v>
      </c>
      <c r="O148" s="479">
        <f t="shared" si="52"/>
        <v>0</v>
      </c>
      <c r="P148" s="143">
        <f t="shared" ref="P148" si="59">R148/F148</f>
        <v>46862</v>
      </c>
      <c r="Q148" s="242">
        <f t="shared" si="53"/>
        <v>23431</v>
      </c>
      <c r="R148" s="489">
        <v>23431</v>
      </c>
      <c r="S148" s="490">
        <f t="shared" si="54"/>
        <v>0</v>
      </c>
      <c r="T148" s="367">
        <f t="shared" si="55"/>
        <v>0</v>
      </c>
    </row>
    <row r="149" spans="1:20" x14ac:dyDescent="0.25">
      <c r="A149" s="37">
        <v>4760</v>
      </c>
      <c r="B149" s="164" t="s">
        <v>499</v>
      </c>
      <c r="C149" s="62">
        <v>636</v>
      </c>
      <c r="D149" s="63">
        <v>5.7044964652047288</v>
      </c>
      <c r="E149" s="64">
        <v>0.6</v>
      </c>
      <c r="F149" s="64">
        <f t="shared" si="48"/>
        <v>0.4</v>
      </c>
      <c r="G149" s="65">
        <v>0.22791519434628976</v>
      </c>
      <c r="H149" s="508">
        <v>30000</v>
      </c>
      <c r="I149" s="508">
        <v>30000</v>
      </c>
      <c r="J149" s="236">
        <f t="shared" si="49"/>
        <v>30000</v>
      </c>
      <c r="K149" s="142">
        <v>7272</v>
      </c>
      <c r="L149" s="369">
        <f t="shared" si="50"/>
        <v>22728</v>
      </c>
      <c r="M149" s="79">
        <v>31200</v>
      </c>
      <c r="N149" s="238">
        <f t="shared" si="51"/>
        <v>22728</v>
      </c>
      <c r="O149" s="480">
        <f t="shared" si="52"/>
        <v>0</v>
      </c>
      <c r="P149" s="141">
        <f t="shared" si="56"/>
        <v>52000</v>
      </c>
      <c r="Q149" s="238">
        <f t="shared" si="53"/>
        <v>31200</v>
      </c>
      <c r="R149" s="491">
        <f t="shared" si="57"/>
        <v>20800</v>
      </c>
      <c r="S149" s="492">
        <f t="shared" si="54"/>
        <v>1928</v>
      </c>
      <c r="T149" s="367">
        <f t="shared" si="55"/>
        <v>0</v>
      </c>
    </row>
    <row r="150" spans="1:20" ht="15" customHeight="1" x14ac:dyDescent="0.25">
      <c r="A150" s="37">
        <v>4802</v>
      </c>
      <c r="B150" s="165" t="s">
        <v>502</v>
      </c>
      <c r="C150" s="67">
        <v>2279</v>
      </c>
      <c r="D150" s="68">
        <v>9.643295318588704</v>
      </c>
      <c r="E150" s="69">
        <v>0.7</v>
      </c>
      <c r="F150" s="69">
        <f t="shared" si="48"/>
        <v>0.30000000000000004</v>
      </c>
      <c r="G150" s="70">
        <v>0.36929824561403507</v>
      </c>
      <c r="H150" s="507">
        <v>60000</v>
      </c>
      <c r="I150" s="507">
        <v>60000</v>
      </c>
      <c r="J150" s="240">
        <f t="shared" si="49"/>
        <v>60000</v>
      </c>
      <c r="K150" s="144">
        <v>59525</v>
      </c>
      <c r="L150" s="368">
        <f t="shared" si="50"/>
        <v>475</v>
      </c>
      <c r="M150" s="84">
        <v>2030</v>
      </c>
      <c r="N150" s="242">
        <f t="shared" si="51"/>
        <v>475</v>
      </c>
      <c r="O150" s="479">
        <f t="shared" si="52"/>
        <v>0</v>
      </c>
      <c r="P150" s="143">
        <f t="shared" ref="P150" si="60">R150/F150</f>
        <v>1583.333333333333</v>
      </c>
      <c r="Q150" s="242">
        <f t="shared" si="53"/>
        <v>1108.333333333333</v>
      </c>
      <c r="R150" s="489">
        <v>475</v>
      </c>
      <c r="S150" s="490">
        <f t="shared" si="54"/>
        <v>0</v>
      </c>
      <c r="T150" s="367">
        <f t="shared" si="55"/>
        <v>0</v>
      </c>
    </row>
    <row r="151" spans="1:20" x14ac:dyDescent="0.25">
      <c r="A151" s="37">
        <v>4851</v>
      </c>
      <c r="B151" s="164" t="s">
        <v>503</v>
      </c>
      <c r="C151" s="62">
        <v>1410</v>
      </c>
      <c r="D151" s="63">
        <v>5.3962410159375436</v>
      </c>
      <c r="E151" s="64">
        <v>0.8</v>
      </c>
      <c r="F151" s="64">
        <f t="shared" si="48"/>
        <v>0.19999999999999996</v>
      </c>
      <c r="G151" s="65">
        <v>0.50900900900900903</v>
      </c>
      <c r="H151" s="508">
        <v>58360</v>
      </c>
      <c r="I151" s="508">
        <f>40*C151</f>
        <v>56400</v>
      </c>
      <c r="J151" s="236">
        <f t="shared" si="49"/>
        <v>58360</v>
      </c>
      <c r="K151" s="142">
        <v>34444</v>
      </c>
      <c r="L151" s="369">
        <f t="shared" si="50"/>
        <v>23916</v>
      </c>
      <c r="M151" s="79">
        <v>73600</v>
      </c>
      <c r="N151" s="238">
        <f t="shared" si="51"/>
        <v>23916</v>
      </c>
      <c r="O151" s="480">
        <f t="shared" si="52"/>
        <v>0</v>
      </c>
      <c r="P151" s="141">
        <f t="shared" si="56"/>
        <v>92000</v>
      </c>
      <c r="Q151" s="238">
        <f t="shared" si="53"/>
        <v>73600</v>
      </c>
      <c r="R151" s="491">
        <f t="shared" si="57"/>
        <v>18399.999999999996</v>
      </c>
      <c r="S151" s="492">
        <f t="shared" si="54"/>
        <v>5516.0000000000036</v>
      </c>
      <c r="T151" s="367">
        <f t="shared" si="55"/>
        <v>0</v>
      </c>
    </row>
    <row r="152" spans="1:20" ht="15" customHeight="1" x14ac:dyDescent="0.25">
      <c r="A152" s="37">
        <v>4865</v>
      </c>
      <c r="B152" s="165" t="s">
        <v>504</v>
      </c>
      <c r="C152" s="67">
        <v>432</v>
      </c>
      <c r="D152" s="68">
        <v>5.7269058907497516</v>
      </c>
      <c r="E152" s="69">
        <v>0.7</v>
      </c>
      <c r="F152" s="69">
        <f t="shared" si="48"/>
        <v>0.30000000000000004</v>
      </c>
      <c r="G152" s="70">
        <v>0.32029339853300731</v>
      </c>
      <c r="H152" s="507">
        <v>30000</v>
      </c>
      <c r="I152" s="507">
        <v>30000</v>
      </c>
      <c r="J152" s="240">
        <f t="shared" si="49"/>
        <v>30000</v>
      </c>
      <c r="K152" s="144">
        <v>25678.5</v>
      </c>
      <c r="L152" s="368">
        <f t="shared" si="50"/>
        <v>4321.5</v>
      </c>
      <c r="M152" s="84">
        <v>0</v>
      </c>
      <c r="N152" s="242">
        <f t="shared" si="51"/>
        <v>0</v>
      </c>
      <c r="O152" s="479">
        <f t="shared" si="52"/>
        <v>4321.5</v>
      </c>
      <c r="P152" s="143">
        <f t="shared" si="56"/>
        <v>0</v>
      </c>
      <c r="Q152" s="242">
        <f t="shared" si="53"/>
        <v>0</v>
      </c>
      <c r="R152" s="489">
        <f t="shared" si="57"/>
        <v>0</v>
      </c>
      <c r="S152" s="490">
        <f t="shared" si="54"/>
        <v>4321.5</v>
      </c>
      <c r="T152" s="367">
        <f t="shared" si="55"/>
        <v>0</v>
      </c>
    </row>
    <row r="153" spans="1:20" x14ac:dyDescent="0.25">
      <c r="A153" s="37">
        <v>4904</v>
      </c>
      <c r="B153" s="164" t="s">
        <v>506</v>
      </c>
      <c r="C153" s="62">
        <v>555</v>
      </c>
      <c r="D153" s="63">
        <v>2.6599695872688769</v>
      </c>
      <c r="E153" s="64">
        <v>0.7</v>
      </c>
      <c r="F153" s="64">
        <f t="shared" si="48"/>
        <v>0.30000000000000004</v>
      </c>
      <c r="G153" s="65">
        <v>0.41284403669724773</v>
      </c>
      <c r="H153" s="508">
        <v>30000</v>
      </c>
      <c r="I153" s="508">
        <v>30000</v>
      </c>
      <c r="J153" s="236">
        <f t="shared" si="49"/>
        <v>30000</v>
      </c>
      <c r="K153" s="142">
        <v>27272</v>
      </c>
      <c r="L153" s="369">
        <f t="shared" si="50"/>
        <v>2728</v>
      </c>
      <c r="M153" s="79">
        <v>11900</v>
      </c>
      <c r="N153" s="238">
        <f t="shared" si="51"/>
        <v>2728</v>
      </c>
      <c r="O153" s="480">
        <f t="shared" si="52"/>
        <v>0</v>
      </c>
      <c r="P153" s="141">
        <f t="shared" ref="P153:P155" si="61">R153/F153</f>
        <v>9093.3333333333321</v>
      </c>
      <c r="Q153" s="238">
        <f t="shared" si="53"/>
        <v>6365.3333333333321</v>
      </c>
      <c r="R153" s="491">
        <v>2728</v>
      </c>
      <c r="S153" s="492">
        <f t="shared" si="54"/>
        <v>0</v>
      </c>
      <c r="T153" s="367">
        <f t="shared" si="55"/>
        <v>0</v>
      </c>
    </row>
    <row r="154" spans="1:20" ht="15" customHeight="1" x14ac:dyDescent="0.25">
      <c r="A154" s="37">
        <v>3850</v>
      </c>
      <c r="B154" s="165" t="s">
        <v>508</v>
      </c>
      <c r="C154" s="67">
        <v>715</v>
      </c>
      <c r="D154" s="68">
        <v>3.6008179674499279</v>
      </c>
      <c r="E154" s="69">
        <v>0.7</v>
      </c>
      <c r="F154" s="69">
        <f t="shared" si="48"/>
        <v>0.30000000000000004</v>
      </c>
      <c r="G154" s="70">
        <v>0.46666666666666667</v>
      </c>
      <c r="H154" s="507">
        <v>30000</v>
      </c>
      <c r="I154" s="507">
        <v>30000</v>
      </c>
      <c r="J154" s="240">
        <f t="shared" si="49"/>
        <v>30000</v>
      </c>
      <c r="K154" s="144">
        <v>26695.000000000004</v>
      </c>
      <c r="L154" s="368">
        <f t="shared" si="50"/>
        <v>3304.9999999999964</v>
      </c>
      <c r="M154" s="84">
        <v>18900</v>
      </c>
      <c r="N154" s="242">
        <f t="shared" si="51"/>
        <v>3304.9999999999964</v>
      </c>
      <c r="O154" s="479">
        <f t="shared" si="52"/>
        <v>0</v>
      </c>
      <c r="P154" s="143">
        <f t="shared" si="61"/>
        <v>11016.666666666664</v>
      </c>
      <c r="Q154" s="242">
        <f t="shared" si="53"/>
        <v>7711.6666666666642</v>
      </c>
      <c r="R154" s="489">
        <v>3305</v>
      </c>
      <c r="S154" s="490">
        <f t="shared" si="54"/>
        <v>-3.637978807091713E-12</v>
      </c>
      <c r="T154" s="367">
        <f t="shared" si="55"/>
        <v>0</v>
      </c>
    </row>
    <row r="155" spans="1:20" x14ac:dyDescent="0.25">
      <c r="A155" s="37">
        <v>4956</v>
      </c>
      <c r="B155" s="164" t="s">
        <v>509</v>
      </c>
      <c r="C155" s="62">
        <v>942</v>
      </c>
      <c r="D155" s="63">
        <v>7.296555928778953</v>
      </c>
      <c r="E155" s="64">
        <v>0.5</v>
      </c>
      <c r="F155" s="64">
        <f t="shared" si="48"/>
        <v>0.5</v>
      </c>
      <c r="G155" s="65">
        <v>0.14985590778097982</v>
      </c>
      <c r="H155" s="508">
        <v>39000</v>
      </c>
      <c r="I155" s="508">
        <f>40*C155</f>
        <v>37680</v>
      </c>
      <c r="J155" s="236">
        <f t="shared" si="49"/>
        <v>39000</v>
      </c>
      <c r="K155" s="142">
        <v>38955</v>
      </c>
      <c r="L155" s="369">
        <f t="shared" si="50"/>
        <v>45</v>
      </c>
      <c r="M155" s="79">
        <v>34500</v>
      </c>
      <c r="N155" s="238">
        <f t="shared" si="51"/>
        <v>45</v>
      </c>
      <c r="O155" s="480">
        <f t="shared" si="52"/>
        <v>0</v>
      </c>
      <c r="P155" s="141">
        <f t="shared" si="61"/>
        <v>90</v>
      </c>
      <c r="Q155" s="238">
        <f t="shared" si="53"/>
        <v>45</v>
      </c>
      <c r="R155" s="491">
        <v>45</v>
      </c>
      <c r="S155" s="492">
        <f t="shared" si="54"/>
        <v>0</v>
      </c>
      <c r="T155" s="367">
        <f t="shared" si="55"/>
        <v>0</v>
      </c>
    </row>
    <row r="156" spans="1:20" ht="15" customHeight="1" x14ac:dyDescent="0.25">
      <c r="A156" s="37">
        <v>4963</v>
      </c>
      <c r="B156" s="165" t="s">
        <v>510</v>
      </c>
      <c r="C156" s="67">
        <v>556</v>
      </c>
      <c r="D156" s="68">
        <v>3.595028920223081</v>
      </c>
      <c r="E156" s="69">
        <v>0.6</v>
      </c>
      <c r="F156" s="69">
        <f t="shared" si="48"/>
        <v>0.4</v>
      </c>
      <c r="G156" s="70">
        <v>0.14748201438848921</v>
      </c>
      <c r="H156" s="507">
        <v>30000</v>
      </c>
      <c r="I156" s="507">
        <v>30000</v>
      </c>
      <c r="J156" s="240">
        <f t="shared" si="49"/>
        <v>30000</v>
      </c>
      <c r="K156" s="144">
        <v>0</v>
      </c>
      <c r="L156" s="368">
        <f t="shared" si="50"/>
        <v>30000</v>
      </c>
      <c r="M156" s="84">
        <v>29400</v>
      </c>
      <c r="N156" s="242">
        <f t="shared" si="51"/>
        <v>29400</v>
      </c>
      <c r="O156" s="479">
        <f t="shared" si="52"/>
        <v>600</v>
      </c>
      <c r="P156" s="143">
        <f t="shared" si="56"/>
        <v>49000</v>
      </c>
      <c r="Q156" s="242">
        <f t="shared" si="53"/>
        <v>29400</v>
      </c>
      <c r="R156" s="489">
        <f t="shared" si="57"/>
        <v>19600</v>
      </c>
      <c r="S156" s="490">
        <f t="shared" si="54"/>
        <v>10400</v>
      </c>
      <c r="T156" s="367">
        <f t="shared" si="55"/>
        <v>0</v>
      </c>
    </row>
    <row r="157" spans="1:20" x14ac:dyDescent="0.25">
      <c r="A157" s="37">
        <v>1673</v>
      </c>
      <c r="B157" s="164" t="s">
        <v>511</v>
      </c>
      <c r="C157" s="62">
        <v>604</v>
      </c>
      <c r="D157" s="63">
        <v>5.0813522262013615</v>
      </c>
      <c r="E157" s="64">
        <v>0.7</v>
      </c>
      <c r="F157" s="64">
        <f t="shared" si="48"/>
        <v>0.30000000000000004</v>
      </c>
      <c r="G157" s="65">
        <v>0.50180505415162457</v>
      </c>
      <c r="H157" s="508">
        <v>30000</v>
      </c>
      <c r="I157" s="508">
        <v>30000</v>
      </c>
      <c r="J157" s="236">
        <f t="shared" si="49"/>
        <v>30000</v>
      </c>
      <c r="K157" s="142">
        <v>17388</v>
      </c>
      <c r="L157" s="369">
        <f t="shared" si="50"/>
        <v>12612</v>
      </c>
      <c r="M157" s="79">
        <v>3500</v>
      </c>
      <c r="N157" s="238">
        <f t="shared" si="51"/>
        <v>3500</v>
      </c>
      <c r="O157" s="480">
        <f t="shared" si="52"/>
        <v>9112</v>
      </c>
      <c r="P157" s="141">
        <f t="shared" si="56"/>
        <v>5000</v>
      </c>
      <c r="Q157" s="238">
        <f t="shared" si="53"/>
        <v>3500</v>
      </c>
      <c r="R157" s="491">
        <f t="shared" si="57"/>
        <v>1500.0000000000002</v>
      </c>
      <c r="S157" s="492">
        <f t="shared" si="54"/>
        <v>11112</v>
      </c>
      <c r="T157" s="367">
        <f t="shared" si="55"/>
        <v>0</v>
      </c>
    </row>
    <row r="158" spans="1:20" ht="15" customHeight="1" x14ac:dyDescent="0.25">
      <c r="A158" s="37">
        <v>5100</v>
      </c>
      <c r="B158" s="165" t="s">
        <v>513</v>
      </c>
      <c r="C158" s="67">
        <v>2759</v>
      </c>
      <c r="D158" s="68">
        <v>11.703125286182294</v>
      </c>
      <c r="E158" s="69">
        <v>0.6</v>
      </c>
      <c r="F158" s="69">
        <f t="shared" si="48"/>
        <v>0.4</v>
      </c>
      <c r="G158" s="70">
        <v>0.26120996441281141</v>
      </c>
      <c r="H158" s="507">
        <v>60000</v>
      </c>
      <c r="I158" s="507">
        <v>60000</v>
      </c>
      <c r="J158" s="240">
        <f t="shared" si="49"/>
        <v>60000</v>
      </c>
      <c r="K158" s="144">
        <v>59254.400000000001</v>
      </c>
      <c r="L158" s="368">
        <f t="shared" si="50"/>
        <v>745.59999999999854</v>
      </c>
      <c r="M158" s="84">
        <v>189600</v>
      </c>
      <c r="N158" s="242">
        <f t="shared" si="51"/>
        <v>745.59999999999854</v>
      </c>
      <c r="O158" s="479">
        <f t="shared" si="52"/>
        <v>0</v>
      </c>
      <c r="P158" s="143">
        <f t="shared" ref="P158" si="62">R158/F158</f>
        <v>1865</v>
      </c>
      <c r="Q158" s="242">
        <f t="shared" si="53"/>
        <v>1119</v>
      </c>
      <c r="R158" s="489">
        <v>746</v>
      </c>
      <c r="S158" s="490">
        <f t="shared" si="54"/>
        <v>-0.40000000000145519</v>
      </c>
      <c r="T158" s="367">
        <f t="shared" si="55"/>
        <v>0</v>
      </c>
    </row>
    <row r="159" spans="1:20" x14ac:dyDescent="0.25">
      <c r="A159" s="37">
        <v>5124</v>
      </c>
      <c r="B159" s="164" t="s">
        <v>514</v>
      </c>
      <c r="C159" s="62">
        <v>294</v>
      </c>
      <c r="D159" s="63">
        <v>2.4573310725118507</v>
      </c>
      <c r="E159" s="64">
        <v>0.8</v>
      </c>
      <c r="F159" s="64">
        <f t="shared" si="48"/>
        <v>0.19999999999999996</v>
      </c>
      <c r="G159" s="65">
        <v>0.54635761589403975</v>
      </c>
      <c r="H159" s="508">
        <v>30000</v>
      </c>
      <c r="I159" s="508">
        <v>30000</v>
      </c>
      <c r="J159" s="236">
        <f t="shared" si="49"/>
        <v>30000</v>
      </c>
      <c r="K159" s="142">
        <v>13497.199999999997</v>
      </c>
      <c r="L159" s="369">
        <f t="shared" si="50"/>
        <v>16502.800000000003</v>
      </c>
      <c r="M159" s="79">
        <v>0</v>
      </c>
      <c r="N159" s="238">
        <f t="shared" si="51"/>
        <v>0</v>
      </c>
      <c r="O159" s="480">
        <f t="shared" si="52"/>
        <v>16502.800000000003</v>
      </c>
      <c r="P159" s="141">
        <f t="shared" si="56"/>
        <v>0</v>
      </c>
      <c r="Q159" s="238">
        <f t="shared" si="53"/>
        <v>0</v>
      </c>
      <c r="R159" s="491">
        <f t="shared" si="57"/>
        <v>0</v>
      </c>
      <c r="S159" s="492">
        <f t="shared" si="54"/>
        <v>16502.800000000003</v>
      </c>
      <c r="T159" s="367">
        <f t="shared" si="55"/>
        <v>0</v>
      </c>
    </row>
    <row r="160" spans="1:20" ht="15" customHeight="1" x14ac:dyDescent="0.25">
      <c r="A160" s="37">
        <v>5130</v>
      </c>
      <c r="B160" s="165" t="s">
        <v>515</v>
      </c>
      <c r="C160" s="67">
        <v>566</v>
      </c>
      <c r="D160" s="68">
        <v>4.822972890817538</v>
      </c>
      <c r="E160" s="69">
        <v>0.7</v>
      </c>
      <c r="F160" s="69">
        <f t="shared" si="48"/>
        <v>0.30000000000000004</v>
      </c>
      <c r="G160" s="70">
        <v>0.34551495016611294</v>
      </c>
      <c r="H160" s="507">
        <v>30000</v>
      </c>
      <c r="I160" s="507">
        <v>30000</v>
      </c>
      <c r="J160" s="240">
        <f t="shared" si="49"/>
        <v>30000</v>
      </c>
      <c r="K160" s="144">
        <v>15470.700000000003</v>
      </c>
      <c r="L160" s="368">
        <f t="shared" si="50"/>
        <v>14529.299999999997</v>
      </c>
      <c r="M160" s="84">
        <v>38500</v>
      </c>
      <c r="N160" s="242">
        <f t="shared" si="51"/>
        <v>14529.299999999997</v>
      </c>
      <c r="O160" s="479">
        <f t="shared" si="52"/>
        <v>0</v>
      </c>
      <c r="P160" s="143">
        <f t="shared" ref="P160" si="63">R160/F160</f>
        <v>48429.999999999993</v>
      </c>
      <c r="Q160" s="242">
        <f t="shared" si="53"/>
        <v>33900.999999999993</v>
      </c>
      <c r="R160" s="489">
        <v>14529</v>
      </c>
      <c r="S160" s="490">
        <f t="shared" si="54"/>
        <v>0.29999999999745341</v>
      </c>
      <c r="T160" s="367">
        <f t="shared" si="55"/>
        <v>0</v>
      </c>
    </row>
    <row r="161" spans="1:20" x14ac:dyDescent="0.25">
      <c r="A161" s="37">
        <v>5258</v>
      </c>
      <c r="B161" s="164" t="s">
        <v>517</v>
      </c>
      <c r="C161" s="62">
        <v>254</v>
      </c>
      <c r="D161" s="63">
        <v>13.063894990930802</v>
      </c>
      <c r="E161" s="64">
        <v>0.8</v>
      </c>
      <c r="F161" s="64">
        <f t="shared" si="48"/>
        <v>0.19999999999999996</v>
      </c>
      <c r="G161" s="65">
        <v>0.54379562043795615</v>
      </c>
      <c r="H161" s="508">
        <v>30000</v>
      </c>
      <c r="I161" s="508">
        <v>30000</v>
      </c>
      <c r="J161" s="236">
        <f t="shared" si="49"/>
        <v>30000</v>
      </c>
      <c r="K161" s="142">
        <v>12605.599999999997</v>
      </c>
      <c r="L161" s="369">
        <f t="shared" si="50"/>
        <v>17394.400000000001</v>
      </c>
      <c r="M161" s="79">
        <v>20000</v>
      </c>
      <c r="N161" s="238">
        <f t="shared" si="51"/>
        <v>17394.400000000001</v>
      </c>
      <c r="O161" s="480">
        <f t="shared" si="52"/>
        <v>0</v>
      </c>
      <c r="P161" s="141">
        <f t="shared" si="56"/>
        <v>25000</v>
      </c>
      <c r="Q161" s="238">
        <f t="shared" si="53"/>
        <v>20000</v>
      </c>
      <c r="R161" s="491">
        <f t="shared" si="57"/>
        <v>4999.9999999999991</v>
      </c>
      <c r="S161" s="492">
        <f t="shared" si="54"/>
        <v>12394.400000000001</v>
      </c>
      <c r="T161" s="367">
        <f t="shared" si="55"/>
        <v>0</v>
      </c>
    </row>
    <row r="162" spans="1:20" ht="15" customHeight="1" x14ac:dyDescent="0.25">
      <c r="A162" s="37">
        <v>5264</v>
      </c>
      <c r="B162" s="165" t="s">
        <v>518</v>
      </c>
      <c r="C162" s="67">
        <v>2496</v>
      </c>
      <c r="D162" s="68">
        <v>14.92510533707021</v>
      </c>
      <c r="E162" s="69">
        <v>0.7</v>
      </c>
      <c r="F162" s="69">
        <f t="shared" si="48"/>
        <v>0.30000000000000004</v>
      </c>
      <c r="G162" s="70">
        <v>0.45141700404858298</v>
      </c>
      <c r="H162" s="507">
        <v>0</v>
      </c>
      <c r="I162" s="507">
        <v>60000</v>
      </c>
      <c r="J162" s="240">
        <f t="shared" si="49"/>
        <v>60000</v>
      </c>
      <c r="K162" s="144">
        <v>0</v>
      </c>
      <c r="L162" s="368">
        <f t="shared" si="50"/>
        <v>60000</v>
      </c>
      <c r="M162" s="84">
        <v>275800</v>
      </c>
      <c r="N162" s="242">
        <f t="shared" si="51"/>
        <v>60000</v>
      </c>
      <c r="O162" s="479">
        <f t="shared" si="52"/>
        <v>0</v>
      </c>
      <c r="P162" s="143">
        <f t="shared" ref="P162" si="64">R162/F162</f>
        <v>199999.99999999997</v>
      </c>
      <c r="Q162" s="242">
        <f t="shared" si="53"/>
        <v>139999.99999999997</v>
      </c>
      <c r="R162" s="489">
        <v>60000</v>
      </c>
      <c r="S162" s="490">
        <f t="shared" si="54"/>
        <v>0</v>
      </c>
      <c r="T162" s="367">
        <f t="shared" si="55"/>
        <v>0</v>
      </c>
    </row>
    <row r="163" spans="1:20" x14ac:dyDescent="0.25">
      <c r="A163" s="37">
        <v>5306</v>
      </c>
      <c r="B163" s="164" t="s">
        <v>519</v>
      </c>
      <c r="C163" s="62">
        <v>642</v>
      </c>
      <c r="D163" s="63">
        <v>4.1093261068303288</v>
      </c>
      <c r="E163" s="64">
        <v>0.8</v>
      </c>
      <c r="F163" s="64">
        <f t="shared" si="48"/>
        <v>0.19999999999999996</v>
      </c>
      <c r="G163" s="65">
        <v>0.46991404011461319</v>
      </c>
      <c r="H163" s="508">
        <v>30000</v>
      </c>
      <c r="I163" s="508">
        <v>30000</v>
      </c>
      <c r="J163" s="236">
        <f t="shared" si="49"/>
        <v>30000</v>
      </c>
      <c r="K163" s="142">
        <v>3352.5000000000005</v>
      </c>
      <c r="L163" s="369">
        <f t="shared" si="50"/>
        <v>26647.5</v>
      </c>
      <c r="M163" s="79">
        <v>61600</v>
      </c>
      <c r="N163" s="238">
        <f t="shared" si="51"/>
        <v>26647.5</v>
      </c>
      <c r="O163" s="480">
        <f t="shared" si="52"/>
        <v>0</v>
      </c>
      <c r="P163" s="141">
        <f t="shared" si="56"/>
        <v>77000</v>
      </c>
      <c r="Q163" s="238">
        <f t="shared" si="53"/>
        <v>61600</v>
      </c>
      <c r="R163" s="491">
        <f t="shared" si="57"/>
        <v>15399.999999999996</v>
      </c>
      <c r="S163" s="492">
        <f t="shared" si="54"/>
        <v>11247.500000000004</v>
      </c>
      <c r="T163" s="367">
        <f t="shared" si="55"/>
        <v>0</v>
      </c>
    </row>
    <row r="164" spans="1:20" ht="15" customHeight="1" x14ac:dyDescent="0.25">
      <c r="A164" s="37">
        <v>5362</v>
      </c>
      <c r="B164" s="165" t="s">
        <v>521</v>
      </c>
      <c r="C164" s="67">
        <v>367</v>
      </c>
      <c r="D164" s="68">
        <v>3.8347204835616386</v>
      </c>
      <c r="E164" s="69">
        <v>0.7</v>
      </c>
      <c r="F164" s="69">
        <f t="shared" si="48"/>
        <v>0.30000000000000004</v>
      </c>
      <c r="G164" s="70">
        <v>0.33695652173913043</v>
      </c>
      <c r="H164" s="507">
        <v>30000</v>
      </c>
      <c r="I164" s="507">
        <v>30000</v>
      </c>
      <c r="J164" s="240">
        <f t="shared" si="49"/>
        <v>30000</v>
      </c>
      <c r="K164" s="144">
        <v>5424.3000000000011</v>
      </c>
      <c r="L164" s="368">
        <f t="shared" si="50"/>
        <v>24575.699999999997</v>
      </c>
      <c r="M164" s="84">
        <v>980</v>
      </c>
      <c r="N164" s="242">
        <f t="shared" si="51"/>
        <v>980</v>
      </c>
      <c r="O164" s="479">
        <f t="shared" si="52"/>
        <v>23595.699999999997</v>
      </c>
      <c r="P164" s="143">
        <f t="shared" si="56"/>
        <v>1400</v>
      </c>
      <c r="Q164" s="242">
        <f t="shared" si="53"/>
        <v>979.99999999999989</v>
      </c>
      <c r="R164" s="489">
        <f t="shared" si="57"/>
        <v>420.00000000000006</v>
      </c>
      <c r="S164" s="490">
        <f t="shared" si="54"/>
        <v>24155.699999999997</v>
      </c>
      <c r="T164" s="367">
        <f t="shared" si="55"/>
        <v>0</v>
      </c>
    </row>
    <row r="165" spans="1:20" x14ac:dyDescent="0.25">
      <c r="A165" s="37">
        <v>5376</v>
      </c>
      <c r="B165" s="164" t="s">
        <v>522</v>
      </c>
      <c r="C165" s="62">
        <v>480</v>
      </c>
      <c r="D165" s="63">
        <v>4.3528727697947538</v>
      </c>
      <c r="E165" s="64">
        <v>0.8</v>
      </c>
      <c r="F165" s="64">
        <f t="shared" si="48"/>
        <v>0.19999999999999996</v>
      </c>
      <c r="G165" s="65">
        <v>0.60125260960334026</v>
      </c>
      <c r="H165" s="508">
        <v>30000</v>
      </c>
      <c r="I165" s="508">
        <v>30000</v>
      </c>
      <c r="J165" s="236">
        <f t="shared" si="49"/>
        <v>30000</v>
      </c>
      <c r="K165" s="142">
        <v>22834</v>
      </c>
      <c r="L165" s="369">
        <f t="shared" si="50"/>
        <v>7166</v>
      </c>
      <c r="M165" s="79">
        <v>0</v>
      </c>
      <c r="N165" s="238">
        <f t="shared" si="51"/>
        <v>0</v>
      </c>
      <c r="O165" s="480">
        <f t="shared" si="52"/>
        <v>7166</v>
      </c>
      <c r="P165" s="141">
        <f t="shared" si="56"/>
        <v>0</v>
      </c>
      <c r="Q165" s="238">
        <f t="shared" si="53"/>
        <v>0</v>
      </c>
      <c r="R165" s="491">
        <f t="shared" si="57"/>
        <v>0</v>
      </c>
      <c r="S165" s="492">
        <f t="shared" si="54"/>
        <v>7166</v>
      </c>
      <c r="T165" s="367">
        <f t="shared" si="55"/>
        <v>0</v>
      </c>
    </row>
    <row r="166" spans="1:20" ht="15" customHeight="1" x14ac:dyDescent="0.25">
      <c r="A166" s="37">
        <v>5397</v>
      </c>
      <c r="B166" s="165" t="s">
        <v>523</v>
      </c>
      <c r="C166" s="67">
        <v>308</v>
      </c>
      <c r="D166" s="68">
        <v>1.9373263039939239</v>
      </c>
      <c r="E166" s="69">
        <v>0.7</v>
      </c>
      <c r="F166" s="69">
        <f t="shared" si="48"/>
        <v>0.30000000000000004</v>
      </c>
      <c r="G166" s="70">
        <v>0.38432835820895522</v>
      </c>
      <c r="H166" s="507">
        <v>30000</v>
      </c>
      <c r="I166" s="507">
        <v>30000</v>
      </c>
      <c r="J166" s="240">
        <f t="shared" si="49"/>
        <v>30000</v>
      </c>
      <c r="K166" s="144">
        <v>26009</v>
      </c>
      <c r="L166" s="368">
        <f t="shared" si="50"/>
        <v>3991</v>
      </c>
      <c r="M166" s="84">
        <v>13300</v>
      </c>
      <c r="N166" s="242">
        <f t="shared" si="51"/>
        <v>3991</v>
      </c>
      <c r="O166" s="479">
        <f t="shared" si="52"/>
        <v>0</v>
      </c>
      <c r="P166" s="143">
        <f t="shared" ref="P166" si="65">R166/F166</f>
        <v>13303.333333333332</v>
      </c>
      <c r="Q166" s="242">
        <f t="shared" si="53"/>
        <v>9312.3333333333321</v>
      </c>
      <c r="R166" s="489">
        <v>3991</v>
      </c>
      <c r="S166" s="490">
        <f t="shared" si="54"/>
        <v>0</v>
      </c>
      <c r="T166" s="367">
        <f t="shared" si="55"/>
        <v>0</v>
      </c>
    </row>
    <row r="167" spans="1:20" x14ac:dyDescent="0.25">
      <c r="A167" s="37">
        <v>4522</v>
      </c>
      <c r="B167" s="164" t="s">
        <v>524</v>
      </c>
      <c r="C167" s="62">
        <v>202</v>
      </c>
      <c r="D167" s="63">
        <v>0.69440625759097552</v>
      </c>
      <c r="E167" s="64">
        <v>0.7</v>
      </c>
      <c r="F167" s="64">
        <f t="shared" si="48"/>
        <v>0.30000000000000004</v>
      </c>
      <c r="G167" s="65">
        <v>0.43902439024390244</v>
      </c>
      <c r="H167" s="508">
        <v>30000</v>
      </c>
      <c r="I167" s="508">
        <v>30000</v>
      </c>
      <c r="J167" s="236">
        <f t="shared" si="49"/>
        <v>30000</v>
      </c>
      <c r="K167" s="142">
        <v>18831.2</v>
      </c>
      <c r="L167" s="369">
        <f t="shared" si="50"/>
        <v>11168.8</v>
      </c>
      <c r="M167" s="79">
        <v>1190</v>
      </c>
      <c r="N167" s="238">
        <f t="shared" si="51"/>
        <v>1190</v>
      </c>
      <c r="O167" s="480">
        <f t="shared" si="52"/>
        <v>9978.7999999999993</v>
      </c>
      <c r="P167" s="141">
        <f t="shared" si="56"/>
        <v>1700</v>
      </c>
      <c r="Q167" s="238">
        <f t="shared" si="53"/>
        <v>1190</v>
      </c>
      <c r="R167" s="491">
        <f t="shared" si="57"/>
        <v>510.00000000000006</v>
      </c>
      <c r="S167" s="492">
        <f t="shared" si="54"/>
        <v>10658.8</v>
      </c>
      <c r="T167" s="367">
        <f t="shared" si="55"/>
        <v>0</v>
      </c>
    </row>
    <row r="168" spans="1:20" ht="15" customHeight="1" x14ac:dyDescent="0.25">
      <c r="A168" s="37">
        <v>5457</v>
      </c>
      <c r="B168" s="165" t="s">
        <v>525</v>
      </c>
      <c r="C168" s="67">
        <v>1057</v>
      </c>
      <c r="D168" s="68">
        <v>5.3743759800355102</v>
      </c>
      <c r="E168" s="69">
        <v>0.6</v>
      </c>
      <c r="F168" s="69">
        <f t="shared" si="48"/>
        <v>0.4</v>
      </c>
      <c r="G168" s="70">
        <v>0.35305528612997089</v>
      </c>
      <c r="H168" s="507">
        <v>43560</v>
      </c>
      <c r="I168" s="507">
        <f>40*C168</f>
        <v>42280</v>
      </c>
      <c r="J168" s="240">
        <f t="shared" si="49"/>
        <v>43560</v>
      </c>
      <c r="K168" s="144">
        <v>19694.600000000002</v>
      </c>
      <c r="L168" s="368">
        <f t="shared" si="50"/>
        <v>23865.399999999998</v>
      </c>
      <c r="M168" s="84">
        <v>54600</v>
      </c>
      <c r="N168" s="242">
        <f t="shared" si="51"/>
        <v>23865.399999999998</v>
      </c>
      <c r="O168" s="479">
        <f t="shared" si="52"/>
        <v>0</v>
      </c>
      <c r="P168" s="143">
        <f t="shared" ref="P168" si="66">R168/F168</f>
        <v>59662.5</v>
      </c>
      <c r="Q168" s="242">
        <f t="shared" si="53"/>
        <v>35797.5</v>
      </c>
      <c r="R168" s="489">
        <v>23865</v>
      </c>
      <c r="S168" s="490">
        <f t="shared" si="54"/>
        <v>0.39999999999781721</v>
      </c>
      <c r="T168" s="367">
        <f t="shared" si="55"/>
        <v>0</v>
      </c>
    </row>
    <row r="169" spans="1:20" x14ac:dyDescent="0.25">
      <c r="A169" s="37">
        <v>2485</v>
      </c>
      <c r="B169" s="164" t="s">
        <v>526</v>
      </c>
      <c r="C169" s="62">
        <v>523</v>
      </c>
      <c r="D169" s="63">
        <v>9.1891742032990802</v>
      </c>
      <c r="E169" s="64">
        <v>0.7</v>
      </c>
      <c r="F169" s="64">
        <f t="shared" si="48"/>
        <v>0.30000000000000004</v>
      </c>
      <c r="G169" s="65">
        <v>0.39763779527559057</v>
      </c>
      <c r="H169" s="508">
        <v>30000</v>
      </c>
      <c r="I169" s="508">
        <v>30000</v>
      </c>
      <c r="J169" s="236">
        <f t="shared" si="49"/>
        <v>30000</v>
      </c>
      <c r="K169" s="142">
        <v>8535.6</v>
      </c>
      <c r="L169" s="369">
        <f t="shared" si="50"/>
        <v>21464.400000000001</v>
      </c>
      <c r="M169" s="79">
        <v>0</v>
      </c>
      <c r="N169" s="238">
        <f t="shared" si="51"/>
        <v>0</v>
      </c>
      <c r="O169" s="480">
        <f t="shared" si="52"/>
        <v>21464.400000000001</v>
      </c>
      <c r="P169" s="141">
        <f t="shared" si="56"/>
        <v>0</v>
      </c>
      <c r="Q169" s="238">
        <f t="shared" si="53"/>
        <v>0</v>
      </c>
      <c r="R169" s="491">
        <f t="shared" si="57"/>
        <v>0</v>
      </c>
      <c r="S169" s="492">
        <f t="shared" si="54"/>
        <v>21464.400000000001</v>
      </c>
      <c r="T169" s="367">
        <f t="shared" si="55"/>
        <v>0</v>
      </c>
    </row>
    <row r="170" spans="1:20" ht="15" customHeight="1" x14ac:dyDescent="0.25">
      <c r="A170" s="37">
        <v>5467</v>
      </c>
      <c r="B170" s="165" t="s">
        <v>528</v>
      </c>
      <c r="C170" s="67">
        <v>775</v>
      </c>
      <c r="D170" s="68">
        <v>9.6636545699615741</v>
      </c>
      <c r="E170" s="69">
        <v>0.7</v>
      </c>
      <c r="F170" s="69">
        <f t="shared" si="48"/>
        <v>0.30000000000000004</v>
      </c>
      <c r="G170" s="70">
        <v>0.38227146814404434</v>
      </c>
      <c r="H170" s="507">
        <v>31520</v>
      </c>
      <c r="I170" s="507">
        <f>40*C170</f>
        <v>31000</v>
      </c>
      <c r="J170" s="240">
        <f t="shared" si="49"/>
        <v>31520</v>
      </c>
      <c r="K170" s="144">
        <v>31300.000000000004</v>
      </c>
      <c r="L170" s="368">
        <f t="shared" si="50"/>
        <v>219.99999999999636</v>
      </c>
      <c r="M170" s="84">
        <v>0</v>
      </c>
      <c r="N170" s="242">
        <f t="shared" si="51"/>
        <v>0</v>
      </c>
      <c r="O170" s="479">
        <f t="shared" si="52"/>
        <v>219.99999999999636</v>
      </c>
      <c r="P170" s="143">
        <f t="shared" si="56"/>
        <v>0</v>
      </c>
      <c r="Q170" s="242">
        <f t="shared" si="53"/>
        <v>0</v>
      </c>
      <c r="R170" s="489">
        <f t="shared" si="57"/>
        <v>0</v>
      </c>
      <c r="S170" s="490">
        <f t="shared" si="54"/>
        <v>219.99999999999636</v>
      </c>
      <c r="T170" s="367">
        <f t="shared" si="55"/>
        <v>0</v>
      </c>
    </row>
    <row r="171" spans="1:20" x14ac:dyDescent="0.25">
      <c r="A171" s="37">
        <v>5586</v>
      </c>
      <c r="B171" s="164" t="s">
        <v>530</v>
      </c>
      <c r="C171" s="62">
        <v>784</v>
      </c>
      <c r="D171" s="63">
        <v>7.1720653069421889</v>
      </c>
      <c r="E171" s="64">
        <v>0.6</v>
      </c>
      <c r="F171" s="64">
        <f t="shared" si="48"/>
        <v>0.4</v>
      </c>
      <c r="G171" s="65">
        <v>0.24516129032258063</v>
      </c>
      <c r="H171" s="508">
        <v>31120</v>
      </c>
      <c r="I171" s="508">
        <f>40*C171</f>
        <v>31360</v>
      </c>
      <c r="J171" s="236">
        <f t="shared" si="49"/>
        <v>31360</v>
      </c>
      <c r="K171" s="142">
        <v>22678.800000000003</v>
      </c>
      <c r="L171" s="369">
        <f t="shared" si="50"/>
        <v>8681.1999999999971</v>
      </c>
      <c r="M171" s="79">
        <v>36600</v>
      </c>
      <c r="N171" s="238">
        <f t="shared" si="51"/>
        <v>8681.1999999999971</v>
      </c>
      <c r="O171" s="480">
        <f t="shared" si="52"/>
        <v>0</v>
      </c>
      <c r="P171" s="141">
        <f t="shared" ref="P171:P172" si="67">R171/F171</f>
        <v>21702.5</v>
      </c>
      <c r="Q171" s="238">
        <f t="shared" si="53"/>
        <v>13021.5</v>
      </c>
      <c r="R171" s="491">
        <v>8681</v>
      </c>
      <c r="S171" s="492">
        <f t="shared" si="54"/>
        <v>0.19999999999708962</v>
      </c>
      <c r="T171" s="367">
        <f t="shared" si="55"/>
        <v>0</v>
      </c>
    </row>
    <row r="172" spans="1:20" ht="15" customHeight="1" x14ac:dyDescent="0.25">
      <c r="A172" s="37">
        <v>5593</v>
      </c>
      <c r="B172" s="165" t="s">
        <v>531</v>
      </c>
      <c r="C172" s="67">
        <v>1124</v>
      </c>
      <c r="D172" s="68">
        <v>6.0167117863398625</v>
      </c>
      <c r="E172" s="69">
        <v>0.7</v>
      </c>
      <c r="F172" s="69">
        <f t="shared" si="48"/>
        <v>0.30000000000000004</v>
      </c>
      <c r="G172" s="70">
        <v>0.43807763401109057</v>
      </c>
      <c r="H172" s="507">
        <v>45160</v>
      </c>
      <c r="I172" s="507">
        <f>40*C172</f>
        <v>44960</v>
      </c>
      <c r="J172" s="240">
        <f t="shared" si="49"/>
        <v>45160</v>
      </c>
      <c r="K172" s="144">
        <v>45150</v>
      </c>
      <c r="L172" s="368">
        <f t="shared" si="50"/>
        <v>10</v>
      </c>
      <c r="M172" s="84">
        <v>4900</v>
      </c>
      <c r="N172" s="242">
        <f t="shared" si="51"/>
        <v>10</v>
      </c>
      <c r="O172" s="479">
        <f t="shared" si="52"/>
        <v>0</v>
      </c>
      <c r="P172" s="143">
        <f t="shared" si="67"/>
        <v>33.333333333333329</v>
      </c>
      <c r="Q172" s="242">
        <f t="shared" si="53"/>
        <v>23.333333333333329</v>
      </c>
      <c r="R172" s="489">
        <v>10</v>
      </c>
      <c r="S172" s="490">
        <f t="shared" si="54"/>
        <v>0</v>
      </c>
      <c r="T172" s="367">
        <f t="shared" si="55"/>
        <v>0</v>
      </c>
    </row>
    <row r="173" spans="1:20" x14ac:dyDescent="0.25">
      <c r="A173" s="37">
        <v>5614</v>
      </c>
      <c r="B173" s="164" t="s">
        <v>532</v>
      </c>
      <c r="C173" s="62">
        <v>240</v>
      </c>
      <c r="D173" s="63">
        <v>8.8064345681911576</v>
      </c>
      <c r="E173" s="64">
        <v>0.5</v>
      </c>
      <c r="F173" s="64">
        <f t="shared" si="48"/>
        <v>0.5</v>
      </c>
      <c r="G173" s="65">
        <v>0.20588235294117646</v>
      </c>
      <c r="H173" s="508">
        <v>30000</v>
      </c>
      <c r="I173" s="508">
        <v>30000</v>
      </c>
      <c r="J173" s="236">
        <f t="shared" si="49"/>
        <v>30000</v>
      </c>
      <c r="K173" s="142">
        <v>14000</v>
      </c>
      <c r="L173" s="369">
        <f t="shared" si="50"/>
        <v>16000</v>
      </c>
      <c r="M173" s="79">
        <v>5500</v>
      </c>
      <c r="N173" s="238">
        <f t="shared" si="51"/>
        <v>5500</v>
      </c>
      <c r="O173" s="480">
        <f t="shared" si="52"/>
        <v>10500</v>
      </c>
      <c r="P173" s="141">
        <f t="shared" si="56"/>
        <v>11000</v>
      </c>
      <c r="Q173" s="238">
        <f t="shared" si="53"/>
        <v>5500</v>
      </c>
      <c r="R173" s="491">
        <f t="shared" si="57"/>
        <v>5500</v>
      </c>
      <c r="S173" s="492">
        <f t="shared" si="54"/>
        <v>10500</v>
      </c>
      <c r="T173" s="367">
        <f t="shared" si="55"/>
        <v>0</v>
      </c>
    </row>
    <row r="174" spans="1:20" ht="15" customHeight="1" x14ac:dyDescent="0.25">
      <c r="A174" s="37">
        <v>5628</v>
      </c>
      <c r="B174" s="165" t="s">
        <v>533</v>
      </c>
      <c r="C174" s="67">
        <v>928</v>
      </c>
      <c r="D174" s="68">
        <v>8.0091831637082702</v>
      </c>
      <c r="E174" s="69">
        <v>0.5</v>
      </c>
      <c r="F174" s="69">
        <f t="shared" si="48"/>
        <v>0.5</v>
      </c>
      <c r="G174" s="70">
        <v>0.14655172413793102</v>
      </c>
      <c r="H174" s="507">
        <v>38160</v>
      </c>
      <c r="I174" s="507">
        <f>40*C174</f>
        <v>37120</v>
      </c>
      <c r="J174" s="240">
        <f t="shared" si="49"/>
        <v>38160</v>
      </c>
      <c r="K174" s="144">
        <v>16000</v>
      </c>
      <c r="L174" s="368">
        <f t="shared" si="50"/>
        <v>22160</v>
      </c>
      <c r="M174" s="84">
        <v>55000</v>
      </c>
      <c r="N174" s="242">
        <f t="shared" si="51"/>
        <v>22160</v>
      </c>
      <c r="O174" s="479">
        <f t="shared" si="52"/>
        <v>0</v>
      </c>
      <c r="P174" s="143">
        <f t="shared" ref="P174" si="68">R174/F174</f>
        <v>44320</v>
      </c>
      <c r="Q174" s="242">
        <f t="shared" si="53"/>
        <v>22160</v>
      </c>
      <c r="R174" s="489">
        <v>22160</v>
      </c>
      <c r="S174" s="490">
        <f t="shared" si="54"/>
        <v>0</v>
      </c>
      <c r="T174" s="367">
        <f t="shared" si="55"/>
        <v>0</v>
      </c>
    </row>
    <row r="175" spans="1:20" x14ac:dyDescent="0.25">
      <c r="A175" s="37">
        <v>5663</v>
      </c>
      <c r="B175" s="164" t="s">
        <v>534</v>
      </c>
      <c r="C175" s="62">
        <v>4821</v>
      </c>
      <c r="D175" s="63">
        <v>11.888996366440837</v>
      </c>
      <c r="E175" s="64">
        <v>0.6</v>
      </c>
      <c r="F175" s="64">
        <f t="shared" si="48"/>
        <v>0.4</v>
      </c>
      <c r="G175" s="65">
        <v>0.44099510950457155</v>
      </c>
      <c r="H175" s="508">
        <v>60000</v>
      </c>
      <c r="I175" s="508">
        <v>60000</v>
      </c>
      <c r="J175" s="236">
        <f t="shared" si="49"/>
        <v>60000</v>
      </c>
      <c r="K175" s="142">
        <v>0</v>
      </c>
      <c r="L175" s="369">
        <f t="shared" si="50"/>
        <v>60000</v>
      </c>
      <c r="M175" s="79">
        <v>35400</v>
      </c>
      <c r="N175" s="238">
        <f t="shared" si="51"/>
        <v>35400</v>
      </c>
      <c r="O175" s="480">
        <f t="shared" si="52"/>
        <v>24600</v>
      </c>
      <c r="P175" s="141">
        <f t="shared" si="56"/>
        <v>59000</v>
      </c>
      <c r="Q175" s="238">
        <f t="shared" si="53"/>
        <v>35400</v>
      </c>
      <c r="R175" s="491">
        <f t="shared" si="57"/>
        <v>23600</v>
      </c>
      <c r="S175" s="492">
        <f t="shared" si="54"/>
        <v>36400</v>
      </c>
      <c r="T175" s="367">
        <f t="shared" si="55"/>
        <v>0</v>
      </c>
    </row>
    <row r="176" spans="1:20" ht="15" customHeight="1" x14ac:dyDescent="0.25">
      <c r="A176" s="37">
        <v>5670</v>
      </c>
      <c r="B176" s="165" t="s">
        <v>535</v>
      </c>
      <c r="C176" s="67">
        <v>391</v>
      </c>
      <c r="D176" s="68">
        <v>1.2929124619071573</v>
      </c>
      <c r="E176" s="69">
        <v>0.7</v>
      </c>
      <c r="F176" s="69">
        <f t="shared" si="48"/>
        <v>0.30000000000000004</v>
      </c>
      <c r="G176" s="70">
        <v>0.55040871934604907</v>
      </c>
      <c r="H176" s="507">
        <v>30000</v>
      </c>
      <c r="I176" s="507">
        <v>30000</v>
      </c>
      <c r="J176" s="240">
        <f t="shared" si="49"/>
        <v>30000</v>
      </c>
      <c r="K176" s="144">
        <v>23548.500000000004</v>
      </c>
      <c r="L176" s="368">
        <f t="shared" si="50"/>
        <v>6451.4999999999964</v>
      </c>
      <c r="M176" s="84">
        <v>0</v>
      </c>
      <c r="N176" s="242">
        <f t="shared" si="51"/>
        <v>0</v>
      </c>
      <c r="O176" s="479">
        <f t="shared" si="52"/>
        <v>6451.4999999999964</v>
      </c>
      <c r="P176" s="143">
        <f t="shared" si="56"/>
        <v>0</v>
      </c>
      <c r="Q176" s="242">
        <f t="shared" si="53"/>
        <v>0</v>
      </c>
      <c r="R176" s="489">
        <f t="shared" si="57"/>
        <v>0</v>
      </c>
      <c r="S176" s="490">
        <f t="shared" si="54"/>
        <v>6451.4999999999964</v>
      </c>
      <c r="T176" s="367">
        <f t="shared" si="55"/>
        <v>0</v>
      </c>
    </row>
    <row r="177" spans="1:20" x14ac:dyDescent="0.25">
      <c r="A177" s="37">
        <v>5733</v>
      </c>
      <c r="B177" s="164" t="s">
        <v>537</v>
      </c>
      <c r="C177" s="62">
        <v>486</v>
      </c>
      <c r="D177" s="63">
        <v>1.5994102612360384</v>
      </c>
      <c r="E177" s="64">
        <v>0.7</v>
      </c>
      <c r="F177" s="64">
        <f t="shared" si="48"/>
        <v>0.30000000000000004</v>
      </c>
      <c r="G177" s="65">
        <v>0.35546875</v>
      </c>
      <c r="H177" s="508">
        <v>30000</v>
      </c>
      <c r="I177" s="508">
        <v>30000</v>
      </c>
      <c r="J177" s="236">
        <f t="shared" si="49"/>
        <v>30000</v>
      </c>
      <c r="K177" s="142">
        <v>28987.9</v>
      </c>
      <c r="L177" s="369">
        <f t="shared" si="50"/>
        <v>1012.0999999999985</v>
      </c>
      <c r="M177" s="79">
        <v>2100</v>
      </c>
      <c r="N177" s="238">
        <f t="shared" si="51"/>
        <v>1012.0999999999985</v>
      </c>
      <c r="O177" s="480">
        <f t="shared" si="52"/>
        <v>0</v>
      </c>
      <c r="P177" s="141">
        <f t="shared" si="56"/>
        <v>3000</v>
      </c>
      <c r="Q177" s="238">
        <f t="shared" si="53"/>
        <v>2100</v>
      </c>
      <c r="R177" s="491">
        <f t="shared" si="57"/>
        <v>900.00000000000011</v>
      </c>
      <c r="S177" s="492">
        <f t="shared" si="54"/>
        <v>112.09999999999843</v>
      </c>
      <c r="T177" s="367">
        <f t="shared" si="55"/>
        <v>0</v>
      </c>
    </row>
    <row r="178" spans="1:20" ht="15" customHeight="1" x14ac:dyDescent="0.25">
      <c r="A178" s="37">
        <v>5740</v>
      </c>
      <c r="B178" s="165" t="s">
        <v>538</v>
      </c>
      <c r="C178" s="67">
        <v>249</v>
      </c>
      <c r="D178" s="68">
        <v>2.56269862432403</v>
      </c>
      <c r="E178" s="69">
        <v>0.8</v>
      </c>
      <c r="F178" s="69">
        <f t="shared" si="48"/>
        <v>0.19999999999999996</v>
      </c>
      <c r="G178" s="70">
        <v>0.56387665198237891</v>
      </c>
      <c r="H178" s="507">
        <v>30000</v>
      </c>
      <c r="I178" s="507">
        <v>30000</v>
      </c>
      <c r="J178" s="240">
        <f t="shared" si="49"/>
        <v>30000</v>
      </c>
      <c r="K178" s="144">
        <v>0</v>
      </c>
      <c r="L178" s="368">
        <f t="shared" si="50"/>
        <v>30000</v>
      </c>
      <c r="M178" s="84">
        <v>0</v>
      </c>
      <c r="N178" s="242">
        <f t="shared" si="51"/>
        <v>0</v>
      </c>
      <c r="O178" s="479">
        <f t="shared" si="52"/>
        <v>30000</v>
      </c>
      <c r="P178" s="143">
        <f t="shared" si="56"/>
        <v>0</v>
      </c>
      <c r="Q178" s="242">
        <f t="shared" si="53"/>
        <v>0</v>
      </c>
      <c r="R178" s="489">
        <f t="shared" si="57"/>
        <v>0</v>
      </c>
      <c r="S178" s="490">
        <f t="shared" si="54"/>
        <v>30000</v>
      </c>
      <c r="T178" s="367">
        <f t="shared" si="55"/>
        <v>0</v>
      </c>
    </row>
    <row r="179" spans="1:20" x14ac:dyDescent="0.25">
      <c r="A179" s="37">
        <v>126</v>
      </c>
      <c r="B179" s="164" t="s">
        <v>541</v>
      </c>
      <c r="C179" s="62">
        <v>966</v>
      </c>
      <c r="D179" s="63">
        <v>9.7076353472336052</v>
      </c>
      <c r="E179" s="64">
        <v>0.6</v>
      </c>
      <c r="F179" s="64">
        <f t="shared" si="48"/>
        <v>0.4</v>
      </c>
      <c r="G179" s="65">
        <v>0.17986798679867988</v>
      </c>
      <c r="H179" s="508">
        <v>39400</v>
      </c>
      <c r="I179" s="508">
        <f>40*C179</f>
        <v>38640</v>
      </c>
      <c r="J179" s="236">
        <f t="shared" si="49"/>
        <v>39400</v>
      </c>
      <c r="K179" s="142">
        <v>39372.400000000001</v>
      </c>
      <c r="L179" s="369">
        <f t="shared" si="50"/>
        <v>27.599999999998545</v>
      </c>
      <c r="M179" s="79">
        <v>24000</v>
      </c>
      <c r="N179" s="238">
        <f t="shared" si="51"/>
        <v>27.599999999998545</v>
      </c>
      <c r="O179" s="480">
        <f t="shared" si="52"/>
        <v>0</v>
      </c>
      <c r="P179" s="141">
        <f t="shared" ref="P179" si="69">R179/F179</f>
        <v>70</v>
      </c>
      <c r="Q179" s="238">
        <f t="shared" si="53"/>
        <v>42</v>
      </c>
      <c r="R179" s="491">
        <v>28</v>
      </c>
      <c r="S179" s="492">
        <f t="shared" si="54"/>
        <v>-0.40000000000145519</v>
      </c>
      <c r="T179" s="367">
        <f t="shared" si="55"/>
        <v>0</v>
      </c>
    </row>
    <row r="180" spans="1:20" ht="15" customHeight="1" x14ac:dyDescent="0.25">
      <c r="A180" s="37">
        <v>4375</v>
      </c>
      <c r="B180" s="165" t="s">
        <v>542</v>
      </c>
      <c r="C180" s="67">
        <v>636</v>
      </c>
      <c r="D180" s="68">
        <v>2.8974282399152713</v>
      </c>
      <c r="E180" s="69">
        <v>0.8</v>
      </c>
      <c r="F180" s="69">
        <f t="shared" si="48"/>
        <v>0.19999999999999996</v>
      </c>
      <c r="G180" s="70">
        <v>0.52131147540983602</v>
      </c>
      <c r="H180" s="507">
        <v>30000</v>
      </c>
      <c r="I180" s="507">
        <v>30000</v>
      </c>
      <c r="J180" s="240">
        <f t="shared" si="49"/>
        <v>30000</v>
      </c>
      <c r="K180" s="144">
        <v>28598.6</v>
      </c>
      <c r="L180" s="368">
        <f t="shared" si="50"/>
        <v>1401.4000000000015</v>
      </c>
      <c r="M180" s="84">
        <v>2080</v>
      </c>
      <c r="N180" s="242">
        <f t="shared" si="51"/>
        <v>1401.4000000000015</v>
      </c>
      <c r="O180" s="479">
        <f t="shared" si="52"/>
        <v>0</v>
      </c>
      <c r="P180" s="143">
        <f t="shared" si="56"/>
        <v>2600</v>
      </c>
      <c r="Q180" s="242">
        <f t="shared" si="53"/>
        <v>2080</v>
      </c>
      <c r="R180" s="489">
        <f t="shared" si="57"/>
        <v>519.99999999999989</v>
      </c>
      <c r="S180" s="490">
        <f t="shared" si="54"/>
        <v>881.40000000000157</v>
      </c>
      <c r="T180" s="367">
        <f t="shared" si="55"/>
        <v>0</v>
      </c>
    </row>
    <row r="181" spans="1:20" x14ac:dyDescent="0.25">
      <c r="A181" s="37">
        <v>238</v>
      </c>
      <c r="B181" s="164" t="s">
        <v>545</v>
      </c>
      <c r="C181" s="62">
        <v>1077</v>
      </c>
      <c r="D181" s="63">
        <v>7.3235415311879484</v>
      </c>
      <c r="E181" s="64">
        <v>0.8</v>
      </c>
      <c r="F181" s="64">
        <f t="shared" si="48"/>
        <v>0.19999999999999996</v>
      </c>
      <c r="G181" s="65">
        <v>0.49679487179487181</v>
      </c>
      <c r="H181" s="508">
        <v>43320</v>
      </c>
      <c r="I181" s="508">
        <f>40*C181</f>
        <v>43080</v>
      </c>
      <c r="J181" s="236">
        <f t="shared" si="49"/>
        <v>43320</v>
      </c>
      <c r="K181" s="142">
        <v>0</v>
      </c>
      <c r="L181" s="369">
        <f t="shared" si="50"/>
        <v>43320</v>
      </c>
      <c r="M181" s="79">
        <v>800</v>
      </c>
      <c r="N181" s="238">
        <f t="shared" si="51"/>
        <v>800</v>
      </c>
      <c r="O181" s="480">
        <f t="shared" si="52"/>
        <v>42520</v>
      </c>
      <c r="P181" s="141">
        <f t="shared" si="56"/>
        <v>1000</v>
      </c>
      <c r="Q181" s="238">
        <f t="shared" si="53"/>
        <v>800</v>
      </c>
      <c r="R181" s="491">
        <f t="shared" si="57"/>
        <v>199.99999999999994</v>
      </c>
      <c r="S181" s="492">
        <f t="shared" si="54"/>
        <v>43120</v>
      </c>
      <c r="T181" s="367">
        <f t="shared" si="55"/>
        <v>0</v>
      </c>
    </row>
    <row r="182" spans="1:20" ht="15" customHeight="1" x14ac:dyDescent="0.25">
      <c r="A182" s="37">
        <v>5866</v>
      </c>
      <c r="B182" s="165" t="s">
        <v>546</v>
      </c>
      <c r="C182" s="67">
        <v>980</v>
      </c>
      <c r="D182" s="68">
        <v>8.293277416942777</v>
      </c>
      <c r="E182" s="69">
        <v>0.5</v>
      </c>
      <c r="F182" s="69">
        <f t="shared" si="48"/>
        <v>0.5</v>
      </c>
      <c r="G182" s="70">
        <v>0.1619718309859155</v>
      </c>
      <c r="H182" s="507">
        <v>39920</v>
      </c>
      <c r="I182" s="507">
        <f>40*C182</f>
        <v>39200</v>
      </c>
      <c r="J182" s="240">
        <f t="shared" si="49"/>
        <v>39920</v>
      </c>
      <c r="K182" s="144">
        <v>29765</v>
      </c>
      <c r="L182" s="368">
        <f t="shared" si="50"/>
        <v>10155</v>
      </c>
      <c r="M182" s="84">
        <v>23500</v>
      </c>
      <c r="N182" s="242">
        <f t="shared" si="51"/>
        <v>10155</v>
      </c>
      <c r="O182" s="479">
        <f t="shared" si="52"/>
        <v>0</v>
      </c>
      <c r="P182" s="143">
        <f t="shared" ref="P182:P183" si="70">R182/F182</f>
        <v>20310</v>
      </c>
      <c r="Q182" s="242">
        <f t="shared" si="53"/>
        <v>10155</v>
      </c>
      <c r="R182" s="489">
        <v>10155</v>
      </c>
      <c r="S182" s="490">
        <f t="shared" si="54"/>
        <v>0</v>
      </c>
      <c r="T182" s="367">
        <f t="shared" si="55"/>
        <v>0</v>
      </c>
    </row>
    <row r="183" spans="1:20" x14ac:dyDescent="0.25">
      <c r="A183" s="37">
        <v>5985</v>
      </c>
      <c r="B183" s="164" t="s">
        <v>547</v>
      </c>
      <c r="C183" s="62">
        <v>1177</v>
      </c>
      <c r="D183" s="63">
        <v>6.2487061442064888</v>
      </c>
      <c r="E183" s="64">
        <v>0.7</v>
      </c>
      <c r="F183" s="64">
        <f t="shared" si="48"/>
        <v>0.30000000000000004</v>
      </c>
      <c r="G183" s="65">
        <v>0.38135593220338981</v>
      </c>
      <c r="H183" s="508">
        <v>46480</v>
      </c>
      <c r="I183" s="508">
        <f>40*C183</f>
        <v>47080</v>
      </c>
      <c r="J183" s="236">
        <f t="shared" si="49"/>
        <v>47080</v>
      </c>
      <c r="K183" s="142">
        <v>46479.5</v>
      </c>
      <c r="L183" s="369">
        <f t="shared" si="50"/>
        <v>600.5</v>
      </c>
      <c r="M183" s="79">
        <v>30100</v>
      </c>
      <c r="N183" s="238">
        <f t="shared" si="51"/>
        <v>600.5</v>
      </c>
      <c r="O183" s="480">
        <f t="shared" si="52"/>
        <v>0</v>
      </c>
      <c r="P183" s="141">
        <f t="shared" si="70"/>
        <v>2001.6666666666663</v>
      </c>
      <c r="Q183" s="238">
        <f t="shared" si="53"/>
        <v>1401.1666666666663</v>
      </c>
      <c r="R183" s="491">
        <v>600.5</v>
      </c>
      <c r="S183" s="492">
        <f t="shared" si="54"/>
        <v>0</v>
      </c>
      <c r="T183" s="367">
        <f t="shared" si="55"/>
        <v>0</v>
      </c>
    </row>
    <row r="184" spans="1:20" ht="15" customHeight="1" x14ac:dyDescent="0.25">
      <c r="A184" s="37">
        <v>5992</v>
      </c>
      <c r="B184" s="165" t="s">
        <v>548</v>
      </c>
      <c r="C184" s="67">
        <v>409</v>
      </c>
      <c r="D184" s="68">
        <v>1.168060768756179</v>
      </c>
      <c r="E184" s="69">
        <v>0.8</v>
      </c>
      <c r="F184" s="69">
        <f t="shared" si="48"/>
        <v>0.19999999999999996</v>
      </c>
      <c r="G184" s="70">
        <v>0.44029850746268656</v>
      </c>
      <c r="H184" s="507">
        <v>30000</v>
      </c>
      <c r="I184" s="507">
        <v>30000</v>
      </c>
      <c r="J184" s="240">
        <f t="shared" si="49"/>
        <v>30000</v>
      </c>
      <c r="K184" s="144">
        <v>0</v>
      </c>
      <c r="L184" s="368">
        <f t="shared" si="50"/>
        <v>30000</v>
      </c>
      <c r="M184" s="84">
        <v>560</v>
      </c>
      <c r="N184" s="242">
        <f t="shared" si="51"/>
        <v>560</v>
      </c>
      <c r="O184" s="479">
        <f t="shared" si="52"/>
        <v>29440</v>
      </c>
      <c r="P184" s="143">
        <f t="shared" si="56"/>
        <v>700</v>
      </c>
      <c r="Q184" s="242">
        <f t="shared" si="53"/>
        <v>560</v>
      </c>
      <c r="R184" s="489">
        <f t="shared" si="57"/>
        <v>139.99999999999997</v>
      </c>
      <c r="S184" s="490">
        <f t="shared" si="54"/>
        <v>29860</v>
      </c>
      <c r="T184" s="367">
        <f t="shared" si="55"/>
        <v>0</v>
      </c>
    </row>
    <row r="185" spans="1:20" x14ac:dyDescent="0.25">
      <c r="A185" s="37">
        <v>6069</v>
      </c>
      <c r="B185" s="164" t="s">
        <v>550</v>
      </c>
      <c r="C185" s="62">
        <v>72</v>
      </c>
      <c r="D185" s="63">
        <v>2.813511182513162</v>
      </c>
      <c r="E185" s="64">
        <v>0.7</v>
      </c>
      <c r="F185" s="64">
        <f t="shared" si="48"/>
        <v>0.30000000000000004</v>
      </c>
      <c r="G185" s="65">
        <v>0</v>
      </c>
      <c r="H185" s="508">
        <v>30000</v>
      </c>
      <c r="I185" s="508">
        <v>30000</v>
      </c>
      <c r="J185" s="236">
        <f t="shared" si="49"/>
        <v>30000</v>
      </c>
      <c r="K185" s="142">
        <v>26150.25</v>
      </c>
      <c r="L185" s="369">
        <f t="shared" si="50"/>
        <v>3849.75</v>
      </c>
      <c r="M185" s="79">
        <v>350</v>
      </c>
      <c r="N185" s="238">
        <f t="shared" si="51"/>
        <v>350</v>
      </c>
      <c r="O185" s="480">
        <f t="shared" si="52"/>
        <v>3499.75</v>
      </c>
      <c r="P185" s="141">
        <f t="shared" si="56"/>
        <v>500.00000000000006</v>
      </c>
      <c r="Q185" s="238">
        <f t="shared" si="53"/>
        <v>350</v>
      </c>
      <c r="R185" s="491">
        <f t="shared" si="57"/>
        <v>150.00000000000003</v>
      </c>
      <c r="S185" s="492">
        <f t="shared" si="54"/>
        <v>3699.75</v>
      </c>
      <c r="T185" s="367">
        <f t="shared" si="55"/>
        <v>0</v>
      </c>
    </row>
    <row r="186" spans="1:20" ht="15" customHeight="1" x14ac:dyDescent="0.25">
      <c r="A186" s="37">
        <v>6083</v>
      </c>
      <c r="B186" s="165" t="s">
        <v>551</v>
      </c>
      <c r="C186" s="67">
        <v>1130</v>
      </c>
      <c r="D186" s="68">
        <v>13.051724399602774</v>
      </c>
      <c r="E186" s="69">
        <v>0.5</v>
      </c>
      <c r="F186" s="69">
        <f t="shared" si="48"/>
        <v>0.5</v>
      </c>
      <c r="G186" s="70">
        <v>8.7352138307552327E-2</v>
      </c>
      <c r="H186" s="507">
        <v>44320</v>
      </c>
      <c r="I186" s="507">
        <f>40*C186</f>
        <v>45200</v>
      </c>
      <c r="J186" s="240">
        <f t="shared" si="49"/>
        <v>45200</v>
      </c>
      <c r="K186" s="144">
        <v>0</v>
      </c>
      <c r="L186" s="368">
        <f t="shared" si="50"/>
        <v>45200</v>
      </c>
      <c r="M186" s="84">
        <v>48000</v>
      </c>
      <c r="N186" s="242">
        <f t="shared" si="51"/>
        <v>45200</v>
      </c>
      <c r="O186" s="479">
        <f t="shared" si="52"/>
        <v>0</v>
      </c>
      <c r="P186" s="143">
        <f t="shared" ref="P186" si="71">R186/F186</f>
        <v>90400</v>
      </c>
      <c r="Q186" s="242">
        <f t="shared" si="53"/>
        <v>45200</v>
      </c>
      <c r="R186" s="489">
        <v>45200</v>
      </c>
      <c r="S186" s="490">
        <f t="shared" si="54"/>
        <v>0</v>
      </c>
      <c r="T186" s="367">
        <f t="shared" si="55"/>
        <v>0</v>
      </c>
    </row>
    <row r="187" spans="1:20" x14ac:dyDescent="0.25">
      <c r="A187" s="37">
        <v>6118</v>
      </c>
      <c r="B187" s="164" t="s">
        <v>552</v>
      </c>
      <c r="C187" s="62">
        <v>853</v>
      </c>
      <c r="D187" s="63">
        <v>10.18503844717686</v>
      </c>
      <c r="E187" s="64">
        <v>0.6</v>
      </c>
      <c r="F187" s="64">
        <f t="shared" si="48"/>
        <v>0.4</v>
      </c>
      <c r="G187" s="65">
        <v>0.35447761194029853</v>
      </c>
      <c r="H187" s="508">
        <v>34600</v>
      </c>
      <c r="I187" s="508">
        <f>40*C187</f>
        <v>34120</v>
      </c>
      <c r="J187" s="236">
        <f t="shared" si="49"/>
        <v>34600</v>
      </c>
      <c r="K187" s="142">
        <v>0</v>
      </c>
      <c r="L187" s="369">
        <f t="shared" si="50"/>
        <v>34600</v>
      </c>
      <c r="M187" s="79">
        <v>33000</v>
      </c>
      <c r="N187" s="238">
        <f t="shared" si="51"/>
        <v>33000</v>
      </c>
      <c r="O187" s="480">
        <f t="shared" si="52"/>
        <v>1600</v>
      </c>
      <c r="P187" s="141">
        <f t="shared" si="56"/>
        <v>55000</v>
      </c>
      <c r="Q187" s="238">
        <f t="shared" si="53"/>
        <v>33000</v>
      </c>
      <c r="R187" s="491">
        <f t="shared" si="57"/>
        <v>22000</v>
      </c>
      <c r="S187" s="492">
        <f t="shared" si="54"/>
        <v>12600</v>
      </c>
      <c r="T187" s="367">
        <f t="shared" si="55"/>
        <v>0</v>
      </c>
    </row>
    <row r="188" spans="1:20" ht="15" customHeight="1" x14ac:dyDescent="0.25">
      <c r="A188" s="37">
        <v>6195</v>
      </c>
      <c r="B188" s="165" t="s">
        <v>553</v>
      </c>
      <c r="C188" s="67">
        <v>2142</v>
      </c>
      <c r="D188" s="68">
        <v>13.490873642215762</v>
      </c>
      <c r="E188" s="69">
        <v>0.7</v>
      </c>
      <c r="F188" s="69">
        <f t="shared" si="48"/>
        <v>0.30000000000000004</v>
      </c>
      <c r="G188" s="70">
        <v>0.39479795633999071</v>
      </c>
      <c r="H188" s="507">
        <v>60000</v>
      </c>
      <c r="I188" s="507">
        <v>60000</v>
      </c>
      <c r="J188" s="240">
        <f t="shared" si="49"/>
        <v>60000</v>
      </c>
      <c r="K188" s="144">
        <v>59534.400000000001</v>
      </c>
      <c r="L188" s="368">
        <f t="shared" si="50"/>
        <v>465.59999999999854</v>
      </c>
      <c r="M188" s="84">
        <v>6300</v>
      </c>
      <c r="N188" s="242">
        <f t="shared" si="51"/>
        <v>465.59999999999854</v>
      </c>
      <c r="O188" s="479">
        <f t="shared" si="52"/>
        <v>0</v>
      </c>
      <c r="P188" s="143">
        <f t="shared" ref="P188" si="72">R188/F188</f>
        <v>1553.333333333333</v>
      </c>
      <c r="Q188" s="242">
        <f t="shared" si="53"/>
        <v>1087.333333333333</v>
      </c>
      <c r="R188" s="489">
        <v>466</v>
      </c>
      <c r="S188" s="490">
        <f t="shared" si="54"/>
        <v>-0.40000000000145519</v>
      </c>
      <c r="T188" s="367">
        <f t="shared" si="55"/>
        <v>0</v>
      </c>
    </row>
    <row r="189" spans="1:20" x14ac:dyDescent="0.25">
      <c r="A189" s="37">
        <v>6216</v>
      </c>
      <c r="B189" s="164" t="s">
        <v>554</v>
      </c>
      <c r="C189" s="62">
        <v>2062</v>
      </c>
      <c r="D189" s="63">
        <v>11.672006258577305</v>
      </c>
      <c r="E189" s="64">
        <v>0.7</v>
      </c>
      <c r="F189" s="64">
        <f t="shared" si="48"/>
        <v>0.30000000000000004</v>
      </c>
      <c r="G189" s="65">
        <v>0.34190231362467866</v>
      </c>
      <c r="H189" s="508">
        <v>60000</v>
      </c>
      <c r="I189" s="508">
        <v>60000</v>
      </c>
      <c r="J189" s="236">
        <f t="shared" si="49"/>
        <v>60000</v>
      </c>
      <c r="K189" s="142">
        <v>42600.3</v>
      </c>
      <c r="L189" s="369">
        <f t="shared" si="50"/>
        <v>17399.699999999997</v>
      </c>
      <c r="M189" s="79">
        <v>8400</v>
      </c>
      <c r="N189" s="238">
        <f t="shared" si="51"/>
        <v>8400</v>
      </c>
      <c r="O189" s="480">
        <f t="shared" si="52"/>
        <v>8999.6999999999971</v>
      </c>
      <c r="P189" s="141">
        <f t="shared" si="56"/>
        <v>12000</v>
      </c>
      <c r="Q189" s="238">
        <f t="shared" si="53"/>
        <v>8400</v>
      </c>
      <c r="R189" s="491">
        <f t="shared" si="57"/>
        <v>3600.0000000000005</v>
      </c>
      <c r="S189" s="492">
        <f t="shared" si="54"/>
        <v>13799.699999999997</v>
      </c>
      <c r="T189" s="367">
        <f t="shared" si="55"/>
        <v>0</v>
      </c>
    </row>
    <row r="190" spans="1:20" ht="15" customHeight="1" x14ac:dyDescent="0.25">
      <c r="A190" s="37">
        <v>6230</v>
      </c>
      <c r="B190" s="165" t="s">
        <v>555</v>
      </c>
      <c r="C190" s="67">
        <v>465</v>
      </c>
      <c r="D190" s="68">
        <v>1.1043294272648139</v>
      </c>
      <c r="E190" s="69">
        <v>0.8</v>
      </c>
      <c r="F190" s="69">
        <f t="shared" si="48"/>
        <v>0.19999999999999996</v>
      </c>
      <c r="G190" s="70">
        <v>0.5022321428571429</v>
      </c>
      <c r="H190" s="507">
        <v>30000</v>
      </c>
      <c r="I190" s="507">
        <v>30000</v>
      </c>
      <c r="J190" s="240">
        <f t="shared" si="49"/>
        <v>30000</v>
      </c>
      <c r="K190" s="144">
        <v>0</v>
      </c>
      <c r="L190" s="368">
        <f t="shared" si="50"/>
        <v>30000</v>
      </c>
      <c r="M190" s="84">
        <v>20000</v>
      </c>
      <c r="N190" s="242">
        <f t="shared" si="51"/>
        <v>20000</v>
      </c>
      <c r="O190" s="479">
        <f t="shared" si="52"/>
        <v>10000</v>
      </c>
      <c r="P190" s="143">
        <f t="shared" si="56"/>
        <v>25000</v>
      </c>
      <c r="Q190" s="242">
        <f t="shared" si="53"/>
        <v>20000</v>
      </c>
      <c r="R190" s="489">
        <f t="shared" si="57"/>
        <v>4999.9999999999991</v>
      </c>
      <c r="S190" s="490">
        <f t="shared" si="54"/>
        <v>25000</v>
      </c>
      <c r="T190" s="367">
        <f t="shared" si="55"/>
        <v>0</v>
      </c>
    </row>
    <row r="191" spans="1:20" x14ac:dyDescent="0.25">
      <c r="A191" s="37">
        <v>6237</v>
      </c>
      <c r="B191" s="164" t="s">
        <v>556</v>
      </c>
      <c r="C191" s="62">
        <v>1404</v>
      </c>
      <c r="D191" s="63">
        <v>7.9982225488504897</v>
      </c>
      <c r="E191" s="64">
        <v>0.8</v>
      </c>
      <c r="F191" s="64">
        <f t="shared" si="48"/>
        <v>0.19999999999999996</v>
      </c>
      <c r="G191" s="65">
        <v>0.56774668630338732</v>
      </c>
      <c r="H191" s="508">
        <v>56320</v>
      </c>
      <c r="I191" s="508">
        <f>40*C191</f>
        <v>56160</v>
      </c>
      <c r="J191" s="236">
        <f t="shared" si="49"/>
        <v>56320</v>
      </c>
      <c r="K191" s="142">
        <v>56102.799999999996</v>
      </c>
      <c r="L191" s="369">
        <f t="shared" si="50"/>
        <v>217.20000000000437</v>
      </c>
      <c r="M191" s="79">
        <v>8000</v>
      </c>
      <c r="N191" s="238">
        <f t="shared" si="51"/>
        <v>217.20000000000437</v>
      </c>
      <c r="O191" s="480">
        <f t="shared" si="52"/>
        <v>0</v>
      </c>
      <c r="P191" s="141">
        <f t="shared" ref="P191" si="73">R191/F191</f>
        <v>1085.0000000000002</v>
      </c>
      <c r="Q191" s="238">
        <f t="shared" si="53"/>
        <v>868.00000000000023</v>
      </c>
      <c r="R191" s="491">
        <v>217</v>
      </c>
      <c r="S191" s="492">
        <f t="shared" si="54"/>
        <v>0.20000000000436557</v>
      </c>
      <c r="T191" s="367">
        <f t="shared" si="55"/>
        <v>0</v>
      </c>
    </row>
    <row r="192" spans="1:20" ht="15" customHeight="1" x14ac:dyDescent="0.25">
      <c r="A192" s="37">
        <v>6251</v>
      </c>
      <c r="B192" s="165" t="s">
        <v>557</v>
      </c>
      <c r="C192" s="67">
        <v>292</v>
      </c>
      <c r="D192" s="68">
        <v>3.0841735562139663</v>
      </c>
      <c r="E192" s="69">
        <v>0.7</v>
      </c>
      <c r="F192" s="69">
        <f t="shared" si="48"/>
        <v>0.30000000000000004</v>
      </c>
      <c r="G192" s="70">
        <v>0.46099290780141844</v>
      </c>
      <c r="H192" s="507">
        <v>30000</v>
      </c>
      <c r="I192" s="507">
        <v>30000</v>
      </c>
      <c r="J192" s="240">
        <f t="shared" si="49"/>
        <v>30000</v>
      </c>
      <c r="K192" s="144">
        <v>10620</v>
      </c>
      <c r="L192" s="368">
        <f t="shared" si="50"/>
        <v>19380</v>
      </c>
      <c r="M192" s="84">
        <v>4900</v>
      </c>
      <c r="N192" s="242">
        <f t="shared" si="51"/>
        <v>4900</v>
      </c>
      <c r="O192" s="479">
        <f t="shared" si="52"/>
        <v>14480</v>
      </c>
      <c r="P192" s="143">
        <f t="shared" si="56"/>
        <v>7000</v>
      </c>
      <c r="Q192" s="242">
        <f t="shared" si="53"/>
        <v>4900</v>
      </c>
      <c r="R192" s="489">
        <f t="shared" si="57"/>
        <v>2100.0000000000005</v>
      </c>
      <c r="S192" s="490">
        <f t="shared" si="54"/>
        <v>17280</v>
      </c>
      <c r="T192" s="367">
        <f t="shared" si="55"/>
        <v>0</v>
      </c>
    </row>
    <row r="193" spans="1:20" x14ac:dyDescent="0.25">
      <c r="A193" s="37">
        <v>6293</v>
      </c>
      <c r="B193" s="164" t="s">
        <v>558</v>
      </c>
      <c r="C193" s="62">
        <v>659</v>
      </c>
      <c r="D193" s="63">
        <v>1.350254889336574</v>
      </c>
      <c r="E193" s="64">
        <v>0.8</v>
      </c>
      <c r="F193" s="64">
        <f t="shared" si="48"/>
        <v>0.19999999999999996</v>
      </c>
      <c r="G193" s="65">
        <v>0.55029585798816572</v>
      </c>
      <c r="H193" s="508">
        <v>30000</v>
      </c>
      <c r="I193" s="508">
        <v>30000</v>
      </c>
      <c r="J193" s="236">
        <f t="shared" si="49"/>
        <v>30000</v>
      </c>
      <c r="K193" s="142">
        <v>29030</v>
      </c>
      <c r="L193" s="369">
        <f t="shared" si="50"/>
        <v>970</v>
      </c>
      <c r="M193" s="79">
        <v>4800</v>
      </c>
      <c r="N193" s="238">
        <f t="shared" si="51"/>
        <v>970</v>
      </c>
      <c r="O193" s="480">
        <f t="shared" si="52"/>
        <v>0</v>
      </c>
      <c r="P193" s="141">
        <f t="shared" ref="P193" si="74">R193/F193</f>
        <v>4850.0000000000009</v>
      </c>
      <c r="Q193" s="238">
        <f t="shared" si="53"/>
        <v>3880.0000000000009</v>
      </c>
      <c r="R193" s="491">
        <v>970</v>
      </c>
      <c r="S193" s="492">
        <f t="shared" si="54"/>
        <v>0</v>
      </c>
      <c r="T193" s="367">
        <f t="shared" si="55"/>
        <v>0</v>
      </c>
    </row>
    <row r="194" spans="1:20" ht="15" customHeight="1" x14ac:dyDescent="0.25">
      <c r="A194" s="37">
        <v>6335</v>
      </c>
      <c r="B194" s="165" t="s">
        <v>560</v>
      </c>
      <c r="C194" s="67">
        <v>1180</v>
      </c>
      <c r="D194" s="68">
        <v>4.1134472908617745</v>
      </c>
      <c r="E194" s="69">
        <v>0.7</v>
      </c>
      <c r="F194" s="69">
        <f t="shared" si="48"/>
        <v>0.30000000000000004</v>
      </c>
      <c r="G194" s="70">
        <v>0.46355140186915889</v>
      </c>
      <c r="H194" s="507">
        <v>46640</v>
      </c>
      <c r="I194" s="507">
        <f>40*C194</f>
        <v>47200</v>
      </c>
      <c r="J194" s="240">
        <f t="shared" si="49"/>
        <v>47200</v>
      </c>
      <c r="K194" s="144">
        <v>0</v>
      </c>
      <c r="L194" s="368">
        <f t="shared" si="50"/>
        <v>47200</v>
      </c>
      <c r="M194" s="84">
        <v>7000</v>
      </c>
      <c r="N194" s="242">
        <f t="shared" si="51"/>
        <v>7000</v>
      </c>
      <c r="O194" s="479">
        <f t="shared" si="52"/>
        <v>40200</v>
      </c>
      <c r="P194" s="143">
        <f t="shared" si="56"/>
        <v>10000</v>
      </c>
      <c r="Q194" s="242">
        <f t="shared" si="53"/>
        <v>7000</v>
      </c>
      <c r="R194" s="489">
        <f t="shared" si="57"/>
        <v>3000.0000000000005</v>
      </c>
      <c r="S194" s="490">
        <f t="shared" si="54"/>
        <v>44200</v>
      </c>
      <c r="T194" s="367">
        <f t="shared" si="55"/>
        <v>0</v>
      </c>
    </row>
    <row r="195" spans="1:20" x14ac:dyDescent="0.25">
      <c r="A195" s="37">
        <v>6384</v>
      </c>
      <c r="B195" s="164" t="s">
        <v>562</v>
      </c>
      <c r="C195" s="62">
        <v>831</v>
      </c>
      <c r="D195" s="63">
        <v>5.5095869733882159</v>
      </c>
      <c r="E195" s="64">
        <v>0.7</v>
      </c>
      <c r="F195" s="64">
        <f t="shared" si="48"/>
        <v>0.30000000000000004</v>
      </c>
      <c r="G195" s="65">
        <v>0.31751824817518248</v>
      </c>
      <c r="H195" s="508">
        <v>34360</v>
      </c>
      <c r="I195" s="508">
        <f>40*C195</f>
        <v>33240</v>
      </c>
      <c r="J195" s="236">
        <f t="shared" si="49"/>
        <v>34360</v>
      </c>
      <c r="K195" s="142">
        <v>18390</v>
      </c>
      <c r="L195" s="369">
        <f t="shared" si="50"/>
        <v>15970</v>
      </c>
      <c r="M195" s="79">
        <v>90300</v>
      </c>
      <c r="N195" s="238">
        <f t="shared" si="51"/>
        <v>15970</v>
      </c>
      <c r="O195" s="480">
        <f t="shared" si="52"/>
        <v>0</v>
      </c>
      <c r="P195" s="141">
        <f t="shared" ref="P195" si="75">R195/F195</f>
        <v>53233.333333333328</v>
      </c>
      <c r="Q195" s="238">
        <f t="shared" si="53"/>
        <v>37263.333333333328</v>
      </c>
      <c r="R195" s="491">
        <v>15970</v>
      </c>
      <c r="S195" s="492">
        <f t="shared" si="54"/>
        <v>0</v>
      </c>
      <c r="T195" s="367">
        <f t="shared" si="55"/>
        <v>0</v>
      </c>
    </row>
    <row r="196" spans="1:20" ht="15" customHeight="1" x14ac:dyDescent="0.25">
      <c r="A196" s="37">
        <v>6440</v>
      </c>
      <c r="B196" s="165" t="s">
        <v>564</v>
      </c>
      <c r="C196" s="67">
        <v>154</v>
      </c>
      <c r="D196" s="68">
        <v>0.81011702335040803</v>
      </c>
      <c r="E196" s="69">
        <v>0.85</v>
      </c>
      <c r="F196" s="69">
        <f t="shared" ref="F196:F203" si="76">1-E196</f>
        <v>0.15000000000000002</v>
      </c>
      <c r="G196" s="70">
        <v>0.58227848101265822</v>
      </c>
      <c r="H196" s="507">
        <v>30000</v>
      </c>
      <c r="I196" s="507">
        <v>30000</v>
      </c>
      <c r="J196" s="240">
        <f t="shared" ref="J196:J203" si="77">MAX(H196,I196)</f>
        <v>30000</v>
      </c>
      <c r="K196" s="144">
        <v>23083.200000000001</v>
      </c>
      <c r="L196" s="368">
        <f t="shared" ref="L196:L203" si="78">J196-K196</f>
        <v>6916.7999999999993</v>
      </c>
      <c r="M196" s="84">
        <v>0</v>
      </c>
      <c r="N196" s="242">
        <f t="shared" ref="N196:N203" si="79">MIN(L196,M196)</f>
        <v>0</v>
      </c>
      <c r="O196" s="479">
        <f t="shared" ref="O196:O203" si="80">L196-N196</f>
        <v>6916.7999999999993</v>
      </c>
      <c r="P196" s="143">
        <f t="shared" ref="P196:P203" si="81">M196/E196</f>
        <v>0</v>
      </c>
      <c r="Q196" s="242">
        <f t="shared" ref="Q196:Q203" si="82">P196*E196</f>
        <v>0</v>
      </c>
      <c r="R196" s="489">
        <f t="shared" ref="R196:R205" si="83">P196*F196</f>
        <v>0</v>
      </c>
      <c r="S196" s="490">
        <f t="shared" ref="S196:S205" si="84">L196-R196</f>
        <v>6916.7999999999993</v>
      </c>
      <c r="T196" s="367">
        <f t="shared" ref="T196:T203" si="85">P196-Q196-R196</f>
        <v>0</v>
      </c>
    </row>
    <row r="197" spans="1:20" x14ac:dyDescent="0.25">
      <c r="A197" s="37">
        <v>6426</v>
      </c>
      <c r="B197" s="164" t="s">
        <v>565</v>
      </c>
      <c r="C197" s="62">
        <v>783</v>
      </c>
      <c r="D197" s="63">
        <v>5.6120984508885936</v>
      </c>
      <c r="E197" s="64">
        <v>0.7</v>
      </c>
      <c r="F197" s="64">
        <f t="shared" si="76"/>
        <v>0.30000000000000004</v>
      </c>
      <c r="G197" s="65">
        <v>0.41507024265644954</v>
      </c>
      <c r="H197" s="508">
        <v>31520</v>
      </c>
      <c r="I197" s="508">
        <f>40*C197</f>
        <v>31320</v>
      </c>
      <c r="J197" s="236">
        <f t="shared" si="77"/>
        <v>31520</v>
      </c>
      <c r="K197" s="142">
        <v>31512.000000000004</v>
      </c>
      <c r="L197" s="369">
        <f t="shared" si="78"/>
        <v>7.999999999996362</v>
      </c>
      <c r="M197" s="79">
        <v>10500</v>
      </c>
      <c r="N197" s="238">
        <f t="shared" si="79"/>
        <v>7.999999999996362</v>
      </c>
      <c r="O197" s="480">
        <f t="shared" si="80"/>
        <v>0</v>
      </c>
      <c r="P197" s="141">
        <f t="shared" ref="P197:P200" si="86">R197/F197</f>
        <v>26.666666666666664</v>
      </c>
      <c r="Q197" s="238">
        <f t="shared" si="82"/>
        <v>18.666666666666664</v>
      </c>
      <c r="R197" s="491">
        <v>8</v>
      </c>
      <c r="S197" s="492">
        <f t="shared" si="84"/>
        <v>-3.637978807091713E-12</v>
      </c>
      <c r="T197" s="367">
        <f t="shared" si="85"/>
        <v>0</v>
      </c>
    </row>
    <row r="198" spans="1:20" ht="15" customHeight="1" x14ac:dyDescent="0.25">
      <c r="A198" s="37">
        <v>6475</v>
      </c>
      <c r="B198" s="165" t="s">
        <v>567</v>
      </c>
      <c r="C198" s="67">
        <v>557</v>
      </c>
      <c r="D198" s="68">
        <v>3.8687003953733314</v>
      </c>
      <c r="E198" s="69">
        <v>0.6</v>
      </c>
      <c r="F198" s="69">
        <f t="shared" si="76"/>
        <v>0.4</v>
      </c>
      <c r="G198" s="70">
        <v>0.40333333333333332</v>
      </c>
      <c r="H198" s="507">
        <v>30000</v>
      </c>
      <c r="I198" s="507">
        <v>30000</v>
      </c>
      <c r="J198" s="240">
        <f t="shared" si="77"/>
        <v>30000</v>
      </c>
      <c r="K198" s="144">
        <v>29976.400000000001</v>
      </c>
      <c r="L198" s="368">
        <f t="shared" si="78"/>
        <v>23.599999999998545</v>
      </c>
      <c r="M198" s="84">
        <v>9000</v>
      </c>
      <c r="N198" s="242">
        <f t="shared" si="79"/>
        <v>23.599999999998545</v>
      </c>
      <c r="O198" s="479">
        <f t="shared" si="80"/>
        <v>0</v>
      </c>
      <c r="P198" s="143">
        <f t="shared" si="86"/>
        <v>60</v>
      </c>
      <c r="Q198" s="242">
        <f t="shared" si="82"/>
        <v>36</v>
      </c>
      <c r="R198" s="489">
        <v>24</v>
      </c>
      <c r="S198" s="490">
        <f t="shared" si="84"/>
        <v>-0.40000000000145519</v>
      </c>
      <c r="T198" s="367">
        <f t="shared" si="85"/>
        <v>0</v>
      </c>
    </row>
    <row r="199" spans="1:20" x14ac:dyDescent="0.25">
      <c r="A199" s="37">
        <v>6608</v>
      </c>
      <c r="B199" s="164" t="s">
        <v>568</v>
      </c>
      <c r="C199" s="62">
        <v>1538</v>
      </c>
      <c r="D199" s="63">
        <v>11.864902995997628</v>
      </c>
      <c r="E199" s="64">
        <v>0.5</v>
      </c>
      <c r="F199" s="64">
        <f t="shared" si="76"/>
        <v>0.5</v>
      </c>
      <c r="G199" s="65">
        <v>0.15476904619076184</v>
      </c>
      <c r="H199" s="508">
        <v>60000</v>
      </c>
      <c r="I199" s="508">
        <v>60000</v>
      </c>
      <c r="J199" s="236">
        <f t="shared" si="77"/>
        <v>60000</v>
      </c>
      <c r="K199" s="142">
        <v>57342</v>
      </c>
      <c r="L199" s="369">
        <f t="shared" si="78"/>
        <v>2658</v>
      </c>
      <c r="M199" s="79">
        <v>56500</v>
      </c>
      <c r="N199" s="238">
        <f t="shared" si="79"/>
        <v>2658</v>
      </c>
      <c r="O199" s="480">
        <f t="shared" si="80"/>
        <v>0</v>
      </c>
      <c r="P199" s="141">
        <f t="shared" si="86"/>
        <v>5316</v>
      </c>
      <c r="Q199" s="238">
        <f t="shared" si="82"/>
        <v>2658</v>
      </c>
      <c r="R199" s="491">
        <v>2658</v>
      </c>
      <c r="S199" s="492">
        <f t="shared" si="84"/>
        <v>0</v>
      </c>
      <c r="T199" s="367">
        <f t="shared" si="85"/>
        <v>0</v>
      </c>
    </row>
    <row r="200" spans="1:20" ht="15" customHeight="1" x14ac:dyDescent="0.25">
      <c r="A200" s="37">
        <v>469</v>
      </c>
      <c r="B200" s="165" t="s">
        <v>571</v>
      </c>
      <c r="C200" s="67">
        <v>796</v>
      </c>
      <c r="D200" s="68">
        <v>7.6310997825197919</v>
      </c>
      <c r="E200" s="69">
        <v>0.6</v>
      </c>
      <c r="F200" s="69">
        <f t="shared" si="76"/>
        <v>0.4</v>
      </c>
      <c r="G200" s="70">
        <v>0.18950064020486557</v>
      </c>
      <c r="H200" s="507">
        <v>31160</v>
      </c>
      <c r="I200" s="507">
        <f>40*C200</f>
        <v>31840</v>
      </c>
      <c r="J200" s="240">
        <f t="shared" si="77"/>
        <v>31840</v>
      </c>
      <c r="K200" s="144">
        <v>30827.600000000002</v>
      </c>
      <c r="L200" s="368">
        <f t="shared" si="78"/>
        <v>1012.3999999999978</v>
      </c>
      <c r="M200" s="84">
        <v>4200</v>
      </c>
      <c r="N200" s="242">
        <f t="shared" si="79"/>
        <v>1012.3999999999978</v>
      </c>
      <c r="O200" s="479">
        <f t="shared" si="80"/>
        <v>0</v>
      </c>
      <c r="P200" s="143">
        <f t="shared" si="86"/>
        <v>2530</v>
      </c>
      <c r="Q200" s="242">
        <f t="shared" si="82"/>
        <v>1518</v>
      </c>
      <c r="R200" s="489">
        <v>1012</v>
      </c>
      <c r="S200" s="490">
        <f t="shared" si="84"/>
        <v>0.39999999999781721</v>
      </c>
      <c r="T200" s="367">
        <f t="shared" si="85"/>
        <v>0</v>
      </c>
    </row>
    <row r="201" spans="1:20" x14ac:dyDescent="0.25">
      <c r="A201" s="37">
        <v>6692</v>
      </c>
      <c r="B201" s="164" t="s">
        <v>572</v>
      </c>
      <c r="C201" s="62">
        <v>1147</v>
      </c>
      <c r="D201" s="63">
        <v>4.5583343799122025</v>
      </c>
      <c r="E201" s="64">
        <v>0.7</v>
      </c>
      <c r="F201" s="64">
        <f t="shared" si="76"/>
        <v>0.30000000000000004</v>
      </c>
      <c r="G201" s="65">
        <v>0.36449399656946829</v>
      </c>
      <c r="H201" s="508">
        <v>47120</v>
      </c>
      <c r="I201" s="508">
        <f>40*C201</f>
        <v>45880</v>
      </c>
      <c r="J201" s="236">
        <f t="shared" si="77"/>
        <v>47120</v>
      </c>
      <c r="K201" s="142">
        <v>23599.200000000004</v>
      </c>
      <c r="L201" s="369">
        <f t="shared" si="78"/>
        <v>23520.799999999996</v>
      </c>
      <c r="M201" s="79">
        <v>2870</v>
      </c>
      <c r="N201" s="238">
        <f t="shared" si="79"/>
        <v>2870</v>
      </c>
      <c r="O201" s="480">
        <f t="shared" si="80"/>
        <v>20650.799999999996</v>
      </c>
      <c r="P201" s="141">
        <f t="shared" si="81"/>
        <v>4100</v>
      </c>
      <c r="Q201" s="238">
        <f t="shared" si="82"/>
        <v>2870</v>
      </c>
      <c r="R201" s="491">
        <f t="shared" si="83"/>
        <v>1230.0000000000002</v>
      </c>
      <c r="S201" s="492">
        <f t="shared" si="84"/>
        <v>22290.799999999996</v>
      </c>
      <c r="T201" s="367">
        <f t="shared" si="85"/>
        <v>0</v>
      </c>
    </row>
    <row r="202" spans="1:20" ht="15" customHeight="1" x14ac:dyDescent="0.25">
      <c r="A202" s="37">
        <v>6720</v>
      </c>
      <c r="B202" s="165" t="s">
        <v>574</v>
      </c>
      <c r="C202" s="67">
        <v>453</v>
      </c>
      <c r="D202" s="68">
        <v>4.2156789245795245</v>
      </c>
      <c r="E202" s="69">
        <v>0.7</v>
      </c>
      <c r="F202" s="69">
        <f t="shared" si="76"/>
        <v>0.30000000000000004</v>
      </c>
      <c r="G202" s="70">
        <v>0.38086303939962479</v>
      </c>
      <c r="H202" s="507">
        <v>30000</v>
      </c>
      <c r="I202" s="507">
        <v>30000</v>
      </c>
      <c r="J202" s="240">
        <f t="shared" si="77"/>
        <v>30000</v>
      </c>
      <c r="K202" s="144">
        <v>0</v>
      </c>
      <c r="L202" s="368">
        <f t="shared" si="78"/>
        <v>30000</v>
      </c>
      <c r="M202" s="84">
        <v>3500</v>
      </c>
      <c r="N202" s="242">
        <f t="shared" si="79"/>
        <v>3500</v>
      </c>
      <c r="O202" s="479">
        <f t="shared" si="80"/>
        <v>26500</v>
      </c>
      <c r="P202" s="143">
        <f t="shared" si="81"/>
        <v>5000</v>
      </c>
      <c r="Q202" s="242">
        <f t="shared" si="82"/>
        <v>3500</v>
      </c>
      <c r="R202" s="489">
        <f t="shared" si="83"/>
        <v>1500.0000000000002</v>
      </c>
      <c r="S202" s="490">
        <f t="shared" si="84"/>
        <v>28500</v>
      </c>
      <c r="T202" s="367">
        <f t="shared" si="85"/>
        <v>0</v>
      </c>
    </row>
    <row r="203" spans="1:20" ht="15.75" thickBot="1" x14ac:dyDescent="0.3">
      <c r="A203" s="37">
        <v>6748</v>
      </c>
      <c r="B203" s="168" t="s">
        <v>575</v>
      </c>
      <c r="C203" s="148">
        <v>346</v>
      </c>
      <c r="D203" s="149">
        <v>12.019773527943286</v>
      </c>
      <c r="E203" s="150">
        <v>0.5</v>
      </c>
      <c r="F203" s="150">
        <f t="shared" si="76"/>
        <v>0.5</v>
      </c>
      <c r="G203" s="151">
        <v>9.5032397408207347E-2</v>
      </c>
      <c r="H203" s="509">
        <v>30000</v>
      </c>
      <c r="I203" s="509">
        <v>30000</v>
      </c>
      <c r="J203" s="244">
        <f t="shared" si="77"/>
        <v>30000</v>
      </c>
      <c r="K203" s="153">
        <v>6926</v>
      </c>
      <c r="L203" s="370">
        <f t="shared" si="78"/>
        <v>23074</v>
      </c>
      <c r="M203" s="155">
        <v>38000</v>
      </c>
      <c r="N203" s="246">
        <f t="shared" si="79"/>
        <v>23074</v>
      </c>
      <c r="O203" s="481">
        <f t="shared" si="80"/>
        <v>0</v>
      </c>
      <c r="P203" s="152">
        <f t="shared" ref="P203" si="87">R203/F203</f>
        <v>46148</v>
      </c>
      <c r="Q203" s="246">
        <f t="shared" si="82"/>
        <v>23074</v>
      </c>
      <c r="R203" s="493">
        <v>23074</v>
      </c>
      <c r="S203" s="494">
        <f t="shared" si="84"/>
        <v>0</v>
      </c>
      <c r="T203" s="367">
        <f t="shared" si="85"/>
        <v>0</v>
      </c>
    </row>
    <row r="204" spans="1:20" hidden="1" x14ac:dyDescent="0.25">
      <c r="H204" s="510">
        <f>SUM(H3:H203)</f>
        <v>7434600</v>
      </c>
      <c r="I204" s="511">
        <f>SUM(I3:I203)</f>
        <v>7424720</v>
      </c>
      <c r="J204" s="104"/>
      <c r="K204" s="87">
        <f>SUM(K3:K203)</f>
        <v>4671312.5500000007</v>
      </c>
      <c r="L204" s="371">
        <f>SUM(L3:L203)</f>
        <v>2850887.45</v>
      </c>
      <c r="M204" s="84">
        <f>SUM(M3:M203)</f>
        <v>4782505</v>
      </c>
      <c r="N204" s="242">
        <f t="shared" ref="N204:O204" si="88">SUM(N3:N203)</f>
        <v>1663303.1999999997</v>
      </c>
      <c r="O204" s="479">
        <f t="shared" si="88"/>
        <v>1187584.2500000002</v>
      </c>
      <c r="R204" s="497">
        <f t="shared" si="83"/>
        <v>0</v>
      </c>
      <c r="S204" s="498">
        <f t="shared" si="84"/>
        <v>2850887.45</v>
      </c>
    </row>
    <row r="205" spans="1:20" hidden="1" x14ac:dyDescent="0.25">
      <c r="H205" s="507">
        <v>10572240</v>
      </c>
      <c r="K205" s="82">
        <v>7808954</v>
      </c>
      <c r="M205" s="84">
        <v>6094075</v>
      </c>
      <c r="O205" s="479"/>
      <c r="R205" s="497">
        <f t="shared" si="83"/>
        <v>0</v>
      </c>
      <c r="S205" s="498">
        <f t="shared" si="84"/>
        <v>0</v>
      </c>
    </row>
    <row r="206" spans="1:20" x14ac:dyDescent="0.25">
      <c r="F206" s="513"/>
      <c r="G206" s="257"/>
      <c r="H206" s="50"/>
      <c r="I206" s="47"/>
      <c r="K206" s="249"/>
      <c r="L206" s="373"/>
      <c r="M206" s="344"/>
      <c r="N206" s="251"/>
      <c r="O206" s="252"/>
      <c r="P206" s="367"/>
      <c r="Q206" s="372"/>
      <c r="R206" s="374"/>
      <c r="S206" s="379"/>
    </row>
    <row r="207" spans="1:20" x14ac:dyDescent="0.25">
      <c r="B207" s="351" t="s">
        <v>1180</v>
      </c>
      <c r="C207" s="352"/>
      <c r="D207" s="353"/>
      <c r="E207" s="354" t="s">
        <v>1181</v>
      </c>
      <c r="F207" s="514"/>
      <c r="G207" s="340"/>
      <c r="H207" s="341"/>
      <c r="I207" s="47"/>
      <c r="K207" s="249"/>
      <c r="L207" s="253"/>
      <c r="M207" s="344"/>
      <c r="N207" s="254"/>
      <c r="O207" s="252"/>
      <c r="P207" s="367"/>
      <c r="Q207" s="372"/>
      <c r="R207" s="374"/>
      <c r="S207" s="379"/>
    </row>
    <row r="208" spans="1:20" x14ac:dyDescent="0.25">
      <c r="B208" s="38"/>
      <c r="C208" s="255"/>
      <c r="D208" s="256"/>
      <c r="E208" s="38"/>
      <c r="F208" s="38"/>
      <c r="G208" s="257"/>
      <c r="H208" s="50"/>
      <c r="I208" s="47"/>
      <c r="K208" s="249"/>
      <c r="L208" s="253"/>
      <c r="M208" s="344"/>
      <c r="N208" s="254"/>
      <c r="O208" s="252"/>
      <c r="P208" s="367"/>
      <c r="Q208" s="372"/>
      <c r="R208" s="374"/>
      <c r="S208" s="379"/>
    </row>
    <row r="209" spans="2:19" x14ac:dyDescent="0.25">
      <c r="B209" s="38"/>
      <c r="C209" s="255"/>
      <c r="D209" s="256"/>
      <c r="E209" s="38"/>
      <c r="F209" s="38"/>
      <c r="G209" s="257"/>
      <c r="H209" s="50"/>
      <c r="I209" s="47"/>
      <c r="K209" s="249"/>
      <c r="L209" s="253"/>
      <c r="M209" s="344"/>
      <c r="N209" s="254"/>
      <c r="O209" s="252"/>
      <c r="P209" s="367"/>
      <c r="Q209" s="372"/>
      <c r="R209" s="374"/>
      <c r="S209" s="379"/>
    </row>
    <row r="210" spans="2:19" x14ac:dyDescent="0.25">
      <c r="B210" s="38"/>
      <c r="C210" s="255"/>
      <c r="D210" s="256"/>
      <c r="E210" s="38"/>
      <c r="F210" s="38"/>
      <c r="G210" s="257"/>
      <c r="H210" s="50"/>
      <c r="I210" s="47"/>
      <c r="K210" s="249"/>
      <c r="L210" s="253"/>
      <c r="M210" s="344"/>
      <c r="N210" s="254"/>
      <c r="O210" s="252"/>
      <c r="P210" s="367"/>
      <c r="Q210" s="372"/>
      <c r="R210" s="374"/>
      <c r="S210" s="379"/>
    </row>
    <row r="211" spans="2:19" x14ac:dyDescent="0.25">
      <c r="B211" s="38"/>
      <c r="C211" s="255"/>
      <c r="D211" s="256"/>
      <c r="E211" s="38"/>
      <c r="F211" s="38"/>
      <c r="G211" s="257"/>
      <c r="H211" s="50"/>
      <c r="I211" s="47"/>
      <c r="K211" s="249"/>
      <c r="L211" s="253"/>
      <c r="M211" s="344"/>
      <c r="N211" s="254"/>
      <c r="O211" s="252"/>
      <c r="P211" s="367"/>
      <c r="Q211" s="372"/>
      <c r="R211" s="374"/>
      <c r="S211" s="379"/>
    </row>
    <row r="212" spans="2:19" x14ac:dyDescent="0.25">
      <c r="B212" s="38"/>
      <c r="C212" s="255"/>
      <c r="D212" s="256"/>
      <c r="E212" s="38"/>
      <c r="F212" s="38"/>
      <c r="G212" s="257"/>
      <c r="H212" s="50"/>
      <c r="I212" s="47"/>
      <c r="K212" s="249"/>
      <c r="L212" s="253"/>
      <c r="M212" s="344"/>
      <c r="N212" s="254"/>
      <c r="O212" s="252"/>
      <c r="P212" s="367"/>
      <c r="Q212" s="372"/>
      <c r="R212" s="374"/>
      <c r="S212" s="379"/>
    </row>
    <row r="213" spans="2:19" x14ac:dyDescent="0.25">
      <c r="B213" s="38"/>
      <c r="C213" s="255"/>
      <c r="D213" s="256"/>
      <c r="E213" s="38"/>
      <c r="F213" s="38"/>
      <c r="G213" s="257"/>
      <c r="H213" s="50"/>
      <c r="I213" s="47"/>
      <c r="K213" s="249"/>
      <c r="L213" s="253"/>
      <c r="M213" s="344"/>
      <c r="N213" s="254"/>
      <c r="O213" s="252"/>
      <c r="P213" s="367"/>
      <c r="Q213" s="372"/>
      <c r="R213" s="374"/>
      <c r="S213" s="379"/>
    </row>
    <row r="214" spans="2:19" x14ac:dyDescent="0.25">
      <c r="B214" s="38"/>
      <c r="C214" s="255"/>
      <c r="D214" s="256"/>
      <c r="E214" s="38"/>
      <c r="F214" s="38"/>
      <c r="G214" s="257"/>
      <c r="H214" s="50"/>
      <c r="I214" s="47"/>
      <c r="K214" s="249"/>
      <c r="L214" s="253"/>
      <c r="M214" s="344"/>
      <c r="N214" s="254"/>
      <c r="O214" s="252"/>
      <c r="P214" s="367"/>
      <c r="Q214" s="372"/>
      <c r="R214" s="374"/>
      <c r="S214" s="379"/>
    </row>
    <row r="215" spans="2:19" x14ac:dyDescent="0.25">
      <c r="B215" s="38"/>
      <c r="C215" s="255"/>
      <c r="D215" s="256"/>
      <c r="E215" s="38"/>
      <c r="F215" s="38"/>
      <c r="G215" s="257"/>
      <c r="H215" s="50"/>
      <c r="I215" s="47"/>
      <c r="K215" s="249"/>
      <c r="L215" s="253"/>
      <c r="M215" s="344"/>
      <c r="N215" s="254"/>
      <c r="O215" s="252"/>
      <c r="P215" s="367"/>
      <c r="Q215" s="372"/>
      <c r="R215" s="374"/>
      <c r="S215" s="379"/>
    </row>
    <row r="216" spans="2:19" x14ac:dyDescent="0.25">
      <c r="B216" s="38"/>
      <c r="C216" s="255"/>
      <c r="D216" s="256"/>
      <c r="E216" s="38"/>
      <c r="F216" s="38"/>
      <c r="G216" s="257"/>
      <c r="H216" s="50"/>
      <c r="I216" s="47"/>
      <c r="K216" s="249"/>
      <c r="L216" s="253"/>
      <c r="M216" s="344"/>
      <c r="N216" s="254"/>
      <c r="O216" s="252"/>
      <c r="P216" s="367"/>
      <c r="Q216" s="372"/>
      <c r="R216" s="374"/>
      <c r="S216" s="379"/>
    </row>
    <row r="217" spans="2:19" x14ac:dyDescent="0.25">
      <c r="B217" s="38"/>
      <c r="C217" s="255"/>
      <c r="D217" s="256"/>
      <c r="E217" s="38"/>
      <c r="F217" s="38"/>
      <c r="G217" s="257"/>
      <c r="H217" s="50"/>
      <c r="I217" s="47"/>
      <c r="K217" s="249"/>
      <c r="L217" s="253"/>
      <c r="M217" s="344"/>
      <c r="N217" s="254"/>
      <c r="O217" s="252"/>
      <c r="P217" s="367"/>
      <c r="Q217" s="372"/>
      <c r="R217" s="374"/>
      <c r="S217" s="379"/>
    </row>
    <row r="218" spans="2:19" x14ac:dyDescent="0.25">
      <c r="B218" s="38"/>
      <c r="C218" s="255"/>
      <c r="D218" s="256"/>
      <c r="E218" s="38"/>
      <c r="F218" s="38"/>
      <c r="G218" s="257"/>
      <c r="H218" s="50"/>
      <c r="I218" s="47"/>
      <c r="K218" s="249"/>
      <c r="L218" s="253"/>
      <c r="M218" s="344"/>
      <c r="N218" s="254"/>
      <c r="O218" s="252"/>
      <c r="P218" s="367"/>
      <c r="Q218" s="372"/>
      <c r="R218" s="374"/>
      <c r="S218" s="379"/>
    </row>
    <row r="219" spans="2:19" x14ac:dyDescent="0.25">
      <c r="B219" s="38"/>
      <c r="C219" s="255"/>
      <c r="D219" s="256"/>
      <c r="E219" s="38"/>
      <c r="F219" s="38"/>
      <c r="G219" s="257"/>
      <c r="H219" s="50"/>
      <c r="I219" s="47"/>
      <c r="K219" s="249"/>
      <c r="L219" s="253"/>
      <c r="M219" s="344"/>
      <c r="N219" s="254"/>
      <c r="O219" s="252"/>
      <c r="P219" s="367"/>
      <c r="Q219" s="372"/>
      <c r="R219" s="374"/>
      <c r="S219" s="379"/>
    </row>
    <row r="220" spans="2:19" x14ac:dyDescent="0.25">
      <c r="B220" s="38"/>
      <c r="C220" s="255"/>
      <c r="D220" s="256"/>
      <c r="E220" s="38"/>
      <c r="F220" s="38"/>
      <c r="G220" s="257"/>
      <c r="H220" s="50"/>
      <c r="I220" s="47"/>
      <c r="K220" s="249"/>
      <c r="L220" s="253"/>
      <c r="M220" s="344"/>
      <c r="N220" s="254"/>
      <c r="O220" s="252"/>
      <c r="P220" s="367"/>
      <c r="Q220" s="372"/>
      <c r="R220" s="374"/>
      <c r="S220" s="379"/>
    </row>
    <row r="221" spans="2:19" x14ac:dyDescent="0.25">
      <c r="B221" s="38"/>
      <c r="C221" s="255"/>
      <c r="D221" s="256"/>
      <c r="E221" s="38"/>
      <c r="F221" s="38"/>
      <c r="G221" s="257"/>
      <c r="H221" s="50"/>
      <c r="I221" s="47"/>
      <c r="K221" s="249"/>
      <c r="L221" s="253"/>
      <c r="M221" s="344"/>
      <c r="N221" s="254"/>
      <c r="O221" s="252"/>
      <c r="P221" s="367"/>
      <c r="Q221" s="372"/>
      <c r="R221" s="374"/>
      <c r="S221" s="379"/>
    </row>
    <row r="222" spans="2:19" x14ac:dyDescent="0.25">
      <c r="B222" s="38"/>
      <c r="C222" s="255"/>
      <c r="D222" s="256"/>
      <c r="E222" s="38"/>
      <c r="F222" s="38"/>
      <c r="G222" s="257"/>
      <c r="H222" s="50"/>
      <c r="I222" s="47"/>
      <c r="K222" s="249"/>
      <c r="L222" s="253"/>
      <c r="M222" s="344"/>
      <c r="N222" s="254"/>
      <c r="O222" s="252"/>
      <c r="P222" s="367"/>
      <c r="Q222" s="372"/>
      <c r="R222" s="374"/>
      <c r="S222" s="379"/>
    </row>
    <row r="223" spans="2:19" x14ac:dyDescent="0.25">
      <c r="B223" s="38"/>
      <c r="C223" s="255"/>
      <c r="D223" s="256"/>
      <c r="E223" s="38"/>
      <c r="F223" s="38"/>
      <c r="G223" s="257"/>
      <c r="H223" s="50"/>
      <c r="I223" s="47"/>
      <c r="K223" s="249"/>
      <c r="L223" s="253"/>
      <c r="M223" s="344"/>
      <c r="N223" s="254"/>
      <c r="O223" s="252"/>
      <c r="P223" s="367"/>
      <c r="Q223" s="372"/>
      <c r="R223" s="374"/>
      <c r="S223" s="379"/>
    </row>
    <row r="224" spans="2:19" x14ac:dyDescent="0.25">
      <c r="B224" s="38"/>
      <c r="C224" s="255"/>
      <c r="D224" s="256"/>
      <c r="E224" s="38"/>
      <c r="F224" s="38"/>
      <c r="G224" s="257"/>
      <c r="H224" s="50"/>
      <c r="I224" s="47"/>
      <c r="K224" s="249"/>
      <c r="L224" s="253"/>
      <c r="M224" s="344"/>
      <c r="N224" s="254"/>
      <c r="O224" s="252"/>
      <c r="P224" s="367"/>
      <c r="Q224" s="372"/>
      <c r="R224" s="374"/>
      <c r="S224" s="379"/>
    </row>
    <row r="225" spans="2:18" x14ac:dyDescent="0.25">
      <c r="B225" s="38"/>
      <c r="C225" s="255"/>
      <c r="D225" s="256"/>
      <c r="E225" s="38"/>
      <c r="F225" s="38"/>
      <c r="G225" s="257"/>
      <c r="K225" s="249"/>
      <c r="L225" s="253"/>
      <c r="M225" s="344"/>
      <c r="N225" s="254"/>
      <c r="O225" s="252"/>
      <c r="R225" s="499"/>
    </row>
    <row r="226" spans="2:18" x14ac:dyDescent="0.25">
      <c r="B226" s="38"/>
      <c r="C226" s="255"/>
      <c r="D226" s="256"/>
      <c r="E226" s="38"/>
      <c r="F226" s="38"/>
      <c r="G226" s="257"/>
      <c r="K226" s="249"/>
      <c r="L226" s="253"/>
      <c r="M226" s="344"/>
      <c r="N226" s="254"/>
      <c r="O226" s="252"/>
      <c r="R226" s="499"/>
    </row>
    <row r="227" spans="2:18" x14ac:dyDescent="0.25">
      <c r="B227" s="38"/>
      <c r="C227" s="255"/>
      <c r="D227" s="256"/>
      <c r="E227" s="38"/>
      <c r="F227" s="38"/>
      <c r="G227" s="257"/>
      <c r="K227" s="249"/>
      <c r="L227" s="253"/>
      <c r="M227" s="344"/>
      <c r="N227" s="254"/>
      <c r="O227" s="252"/>
      <c r="R227" s="499"/>
    </row>
    <row r="228" spans="2:18" x14ac:dyDescent="0.25">
      <c r="B228" s="38"/>
      <c r="C228" s="255"/>
      <c r="D228" s="256"/>
      <c r="E228" s="38"/>
      <c r="F228" s="38"/>
      <c r="G228" s="257"/>
      <c r="K228" s="249"/>
      <c r="L228" s="253"/>
      <c r="M228" s="344"/>
      <c r="N228" s="254"/>
      <c r="O228" s="252"/>
      <c r="R228" s="499"/>
    </row>
    <row r="229" spans="2:18" x14ac:dyDescent="0.25">
      <c r="B229" s="38"/>
      <c r="C229" s="255"/>
      <c r="D229" s="256"/>
      <c r="E229" s="38"/>
      <c r="F229" s="38"/>
      <c r="G229" s="257"/>
      <c r="K229" s="249"/>
      <c r="L229" s="253"/>
      <c r="M229" s="344"/>
      <c r="N229" s="254"/>
      <c r="O229" s="252"/>
      <c r="R229" s="499"/>
    </row>
    <row r="230" spans="2:18" x14ac:dyDescent="0.25">
      <c r="B230" s="38"/>
      <c r="C230" s="255"/>
      <c r="D230" s="256"/>
      <c r="E230" s="38"/>
      <c r="F230" s="38"/>
      <c r="G230" s="257"/>
      <c r="K230" s="249"/>
      <c r="L230" s="253"/>
      <c r="M230" s="344"/>
      <c r="N230" s="254"/>
      <c r="O230" s="252"/>
      <c r="R230" s="499"/>
    </row>
    <row r="231" spans="2:18" x14ac:dyDescent="0.25">
      <c r="B231" s="38"/>
      <c r="C231" s="255"/>
      <c r="D231" s="256"/>
      <c r="E231" s="38"/>
      <c r="F231" s="38"/>
      <c r="G231" s="257"/>
      <c r="K231" s="249"/>
      <c r="L231" s="253"/>
      <c r="M231" s="344"/>
      <c r="N231" s="254"/>
      <c r="O231" s="252"/>
      <c r="R231" s="499"/>
    </row>
    <row r="232" spans="2:18" x14ac:dyDescent="0.25">
      <c r="B232" s="38"/>
      <c r="C232" s="255"/>
      <c r="D232" s="256"/>
      <c r="E232" s="38"/>
      <c r="F232" s="38"/>
      <c r="G232" s="257"/>
      <c r="K232" s="249"/>
      <c r="L232" s="253"/>
      <c r="M232" s="344"/>
      <c r="N232" s="254"/>
      <c r="O232" s="252"/>
      <c r="R232" s="499"/>
    </row>
    <row r="233" spans="2:18" x14ac:dyDescent="0.25">
      <c r="B233" s="38"/>
      <c r="C233" s="255"/>
      <c r="D233" s="256"/>
      <c r="E233" s="38"/>
      <c r="F233" s="38"/>
      <c r="G233" s="257"/>
      <c r="K233" s="249"/>
      <c r="L233" s="253"/>
      <c r="M233" s="344"/>
      <c r="N233" s="254"/>
      <c r="O233" s="252"/>
      <c r="R233" s="499"/>
    </row>
    <row r="234" spans="2:18" x14ac:dyDescent="0.25">
      <c r="B234" s="38"/>
      <c r="C234" s="255"/>
      <c r="D234" s="256"/>
      <c r="E234" s="38"/>
      <c r="F234" s="38"/>
      <c r="G234" s="257"/>
      <c r="K234" s="249"/>
      <c r="L234" s="253"/>
      <c r="M234" s="344"/>
      <c r="N234" s="254"/>
      <c r="O234" s="252"/>
      <c r="R234" s="499"/>
    </row>
    <row r="235" spans="2:18" x14ac:dyDescent="0.25">
      <c r="B235" s="38"/>
      <c r="C235" s="255"/>
      <c r="D235" s="256"/>
      <c r="E235" s="38"/>
      <c r="F235" s="38"/>
      <c r="G235" s="257"/>
      <c r="K235" s="249"/>
      <c r="L235" s="253"/>
      <c r="M235" s="344"/>
      <c r="N235" s="254"/>
      <c r="O235" s="252"/>
      <c r="R235" s="501"/>
    </row>
    <row r="236" spans="2:18" x14ac:dyDescent="0.25">
      <c r="B236" s="38"/>
      <c r="C236" s="255"/>
      <c r="D236" s="256"/>
      <c r="E236" s="38"/>
      <c r="F236" s="38"/>
      <c r="G236" s="257"/>
      <c r="K236" s="249"/>
      <c r="L236" s="253"/>
      <c r="M236" s="344"/>
      <c r="N236" s="254"/>
      <c r="O236" s="252"/>
      <c r="R236" s="499"/>
    </row>
    <row r="237" spans="2:18" x14ac:dyDescent="0.25">
      <c r="B237" s="38"/>
      <c r="C237" s="255"/>
      <c r="D237" s="256"/>
      <c r="E237" s="38"/>
      <c r="F237" s="38"/>
      <c r="G237" s="257"/>
      <c r="K237" s="249"/>
      <c r="L237" s="253"/>
      <c r="M237" s="344"/>
      <c r="N237" s="254"/>
      <c r="O237" s="252"/>
      <c r="R237" s="499"/>
    </row>
    <row r="238" spans="2:18" x14ac:dyDescent="0.25">
      <c r="B238" s="38"/>
      <c r="C238" s="255"/>
      <c r="D238" s="256"/>
      <c r="E238" s="38"/>
      <c r="F238" s="38"/>
      <c r="G238" s="257"/>
      <c r="K238" s="249"/>
      <c r="L238" s="253"/>
      <c r="M238" s="344"/>
      <c r="N238" s="254"/>
      <c r="O238" s="252"/>
      <c r="R238" s="499"/>
    </row>
    <row r="239" spans="2:18" x14ac:dyDescent="0.25">
      <c r="B239" s="38"/>
      <c r="C239" s="255"/>
      <c r="D239" s="256"/>
      <c r="E239" s="38"/>
      <c r="F239" s="38"/>
      <c r="G239" s="257"/>
      <c r="K239" s="249"/>
      <c r="L239" s="253"/>
      <c r="M239" s="344"/>
      <c r="N239" s="254"/>
      <c r="O239" s="252"/>
      <c r="R239" s="499"/>
    </row>
    <row r="240" spans="2:18" x14ac:dyDescent="0.25">
      <c r="B240" s="38"/>
      <c r="C240" s="255"/>
      <c r="D240" s="256"/>
      <c r="E240" s="38"/>
      <c r="F240" s="38"/>
      <c r="G240" s="257"/>
      <c r="K240" s="249"/>
      <c r="L240" s="253"/>
      <c r="M240" s="344"/>
      <c r="N240" s="254"/>
      <c r="O240" s="252"/>
      <c r="R240" s="499"/>
    </row>
    <row r="241" spans="2:18" x14ac:dyDescent="0.25">
      <c r="B241" s="38"/>
      <c r="C241" s="255"/>
      <c r="D241" s="256"/>
      <c r="E241" s="38"/>
      <c r="F241" s="38"/>
      <c r="G241" s="257"/>
      <c r="K241" s="249"/>
      <c r="L241" s="253"/>
      <c r="M241" s="344"/>
      <c r="N241" s="254"/>
      <c r="O241" s="252"/>
      <c r="R241" s="499"/>
    </row>
    <row r="242" spans="2:18" x14ac:dyDescent="0.25">
      <c r="B242" s="38"/>
      <c r="C242" s="255"/>
      <c r="D242" s="256"/>
      <c r="E242" s="38"/>
      <c r="F242" s="38"/>
      <c r="G242" s="257"/>
      <c r="K242" s="249"/>
      <c r="L242" s="253"/>
      <c r="M242" s="344"/>
      <c r="N242" s="254"/>
      <c r="O242" s="252"/>
      <c r="R242" s="499"/>
    </row>
    <row r="243" spans="2:18" x14ac:dyDescent="0.25">
      <c r="B243" s="38"/>
      <c r="C243" s="255"/>
      <c r="D243" s="256"/>
      <c r="E243" s="38"/>
      <c r="F243" s="38"/>
      <c r="G243" s="257"/>
      <c r="K243" s="249"/>
      <c r="L243" s="253"/>
      <c r="M243" s="344"/>
      <c r="N243" s="254"/>
      <c r="O243" s="252"/>
      <c r="R243" s="499"/>
    </row>
    <row r="244" spans="2:18" x14ac:dyDescent="0.25">
      <c r="B244" s="38"/>
      <c r="C244" s="255"/>
      <c r="D244" s="256"/>
      <c r="E244" s="38"/>
      <c r="F244" s="38"/>
      <c r="G244" s="257"/>
      <c r="K244" s="249"/>
      <c r="L244" s="253"/>
      <c r="M244" s="344"/>
      <c r="N244" s="254"/>
      <c r="O244" s="252"/>
      <c r="R244" s="501"/>
    </row>
    <row r="245" spans="2:18" x14ac:dyDescent="0.25">
      <c r="B245" s="38"/>
      <c r="C245" s="255"/>
      <c r="D245" s="256"/>
      <c r="E245" s="38"/>
      <c r="F245" s="38"/>
      <c r="G245" s="257"/>
      <c r="K245" s="249"/>
      <c r="L245" s="253"/>
      <c r="M245" s="344"/>
      <c r="N245" s="254"/>
      <c r="O245" s="252"/>
      <c r="R245" s="499"/>
    </row>
    <row r="246" spans="2:18" x14ac:dyDescent="0.25">
      <c r="B246" s="38"/>
      <c r="C246" s="255"/>
      <c r="D246" s="256"/>
      <c r="E246" s="38"/>
      <c r="F246" s="38"/>
      <c r="G246" s="257"/>
      <c r="K246" s="249"/>
      <c r="L246" s="253"/>
      <c r="M246" s="344"/>
      <c r="N246" s="254"/>
      <c r="O246" s="252"/>
      <c r="R246" s="499"/>
    </row>
    <row r="247" spans="2:18" x14ac:dyDescent="0.25">
      <c r="B247" s="38"/>
      <c r="C247" s="255"/>
      <c r="D247" s="256"/>
      <c r="E247" s="38"/>
      <c r="F247" s="38"/>
      <c r="G247" s="257"/>
      <c r="K247" s="249"/>
      <c r="L247" s="253"/>
      <c r="M247" s="344"/>
      <c r="N247" s="254"/>
      <c r="O247" s="252"/>
      <c r="R247" s="499"/>
    </row>
    <row r="248" spans="2:18" x14ac:dyDescent="0.25">
      <c r="B248" s="38"/>
      <c r="C248" s="255"/>
      <c r="D248" s="256"/>
      <c r="E248" s="38"/>
      <c r="F248" s="38"/>
      <c r="G248" s="257"/>
      <c r="K248" s="249"/>
      <c r="L248" s="253"/>
      <c r="M248" s="344"/>
      <c r="N248" s="254"/>
      <c r="O248" s="252"/>
      <c r="R248" s="499"/>
    </row>
    <row r="249" spans="2:18" x14ac:dyDescent="0.25">
      <c r="B249" s="38"/>
      <c r="C249" s="255"/>
      <c r="D249" s="256"/>
      <c r="E249" s="38"/>
      <c r="F249" s="38"/>
      <c r="G249" s="257"/>
      <c r="K249" s="249"/>
      <c r="L249" s="253"/>
      <c r="M249" s="344"/>
      <c r="N249" s="254"/>
      <c r="O249" s="252"/>
      <c r="R249" s="499"/>
    </row>
    <row r="250" spans="2:18" x14ac:dyDescent="0.25">
      <c r="B250" s="38"/>
      <c r="C250" s="255"/>
      <c r="D250" s="256"/>
      <c r="E250" s="38"/>
      <c r="F250" s="38"/>
      <c r="G250" s="257"/>
      <c r="K250" s="249"/>
      <c r="L250" s="253"/>
      <c r="M250" s="344"/>
      <c r="N250" s="254"/>
      <c r="O250" s="252"/>
      <c r="R250" s="501"/>
    </row>
    <row r="251" spans="2:18" x14ac:dyDescent="0.25">
      <c r="B251" s="38"/>
      <c r="C251" s="255"/>
      <c r="D251" s="256"/>
      <c r="E251" s="38"/>
      <c r="F251" s="38"/>
      <c r="G251" s="257"/>
      <c r="K251" s="249"/>
      <c r="L251" s="253"/>
      <c r="M251" s="344"/>
      <c r="N251" s="254"/>
      <c r="O251" s="252"/>
      <c r="R251" s="499"/>
    </row>
    <row r="252" spans="2:18" x14ac:dyDescent="0.25">
      <c r="B252" s="38"/>
      <c r="C252" s="255"/>
      <c r="D252" s="256"/>
      <c r="E252" s="38"/>
      <c r="F252" s="38"/>
      <c r="G252" s="257"/>
      <c r="K252" s="249"/>
      <c r="L252" s="253"/>
      <c r="M252" s="344"/>
      <c r="N252" s="254"/>
      <c r="O252" s="252"/>
      <c r="R252" s="499"/>
    </row>
    <row r="253" spans="2:18" x14ac:dyDescent="0.25">
      <c r="B253" s="38"/>
      <c r="C253" s="255"/>
      <c r="D253" s="256"/>
      <c r="E253" s="38"/>
      <c r="F253" s="38"/>
      <c r="G253" s="257"/>
      <c r="K253" s="249"/>
      <c r="L253" s="253"/>
      <c r="M253" s="344"/>
      <c r="N253" s="254"/>
      <c r="O253" s="252"/>
      <c r="R253" s="499"/>
    </row>
    <row r="254" spans="2:18" x14ac:dyDescent="0.25">
      <c r="B254" s="38"/>
      <c r="C254" s="255"/>
      <c r="D254" s="256"/>
      <c r="E254" s="38"/>
      <c r="F254" s="38"/>
      <c r="G254" s="257"/>
      <c r="K254" s="249"/>
      <c r="L254" s="253"/>
      <c r="M254" s="344"/>
      <c r="N254" s="254"/>
      <c r="O254" s="252"/>
      <c r="R254" s="499"/>
    </row>
    <row r="255" spans="2:18" x14ac:dyDescent="0.25">
      <c r="B255" s="38"/>
      <c r="C255" s="255"/>
      <c r="D255" s="256"/>
      <c r="E255" s="38"/>
      <c r="F255" s="38"/>
      <c r="G255" s="257"/>
      <c r="K255" s="249"/>
      <c r="L255" s="253"/>
      <c r="M255" s="344"/>
      <c r="N255" s="254"/>
      <c r="O255" s="252"/>
      <c r="R255" s="499"/>
    </row>
    <row r="256" spans="2:18" x14ac:dyDescent="0.25">
      <c r="B256" s="38"/>
      <c r="C256" s="255"/>
      <c r="D256" s="256"/>
      <c r="E256" s="38"/>
      <c r="F256" s="38"/>
      <c r="G256" s="257"/>
      <c r="K256" s="249"/>
      <c r="L256" s="253"/>
      <c r="M256" s="344"/>
      <c r="N256" s="254"/>
      <c r="O256" s="252"/>
      <c r="R256" s="499"/>
    </row>
    <row r="257" spans="2:18" x14ac:dyDescent="0.25">
      <c r="B257" s="38"/>
      <c r="C257" s="255"/>
      <c r="D257" s="256"/>
      <c r="E257" s="38"/>
      <c r="F257" s="38"/>
      <c r="G257" s="257"/>
      <c r="K257" s="249"/>
      <c r="L257" s="253"/>
      <c r="M257" s="344"/>
      <c r="N257" s="254"/>
      <c r="O257" s="252"/>
      <c r="R257" s="499"/>
    </row>
    <row r="258" spans="2:18" x14ac:dyDescent="0.25">
      <c r="B258" s="38"/>
      <c r="C258" s="255"/>
      <c r="D258" s="256"/>
      <c r="E258" s="38"/>
      <c r="F258" s="38"/>
      <c r="G258" s="257"/>
      <c r="K258" s="249"/>
      <c r="L258" s="253"/>
      <c r="M258" s="344"/>
      <c r="N258" s="254"/>
      <c r="O258" s="252"/>
      <c r="R258" s="499"/>
    </row>
    <row r="259" spans="2:18" x14ac:dyDescent="0.25">
      <c r="B259" s="38"/>
      <c r="C259" s="255"/>
      <c r="D259" s="256"/>
      <c r="E259" s="38"/>
      <c r="F259" s="38"/>
      <c r="G259" s="257"/>
      <c r="K259" s="249"/>
      <c r="L259" s="253"/>
      <c r="M259" s="344"/>
      <c r="N259" s="254"/>
      <c r="O259" s="252"/>
      <c r="R259" s="499"/>
    </row>
    <row r="260" spans="2:18" x14ac:dyDescent="0.25">
      <c r="B260" s="38"/>
      <c r="C260" s="255"/>
      <c r="D260" s="256"/>
      <c r="E260" s="38"/>
      <c r="F260" s="38"/>
      <c r="G260" s="257"/>
      <c r="K260" s="249"/>
      <c r="L260" s="253"/>
      <c r="M260" s="344"/>
      <c r="N260" s="254"/>
      <c r="O260" s="252"/>
      <c r="R260" s="499"/>
    </row>
    <row r="261" spans="2:18" x14ac:dyDescent="0.25">
      <c r="B261" s="38"/>
      <c r="C261" s="255"/>
      <c r="D261" s="256"/>
      <c r="E261" s="38"/>
      <c r="F261" s="38"/>
      <c r="G261" s="257"/>
      <c r="K261" s="249"/>
      <c r="L261" s="253"/>
      <c r="M261" s="344"/>
      <c r="N261" s="254"/>
      <c r="O261" s="252"/>
      <c r="R261" s="499"/>
    </row>
    <row r="262" spans="2:18" x14ac:dyDescent="0.25">
      <c r="B262" s="38"/>
      <c r="C262" s="255"/>
      <c r="D262" s="256"/>
      <c r="E262" s="38"/>
      <c r="F262" s="38"/>
      <c r="G262" s="257"/>
      <c r="K262" s="249"/>
      <c r="L262" s="253"/>
      <c r="M262" s="344"/>
      <c r="N262" s="254"/>
      <c r="O262" s="252"/>
      <c r="R262" s="499"/>
    </row>
    <row r="263" spans="2:18" x14ac:dyDescent="0.25">
      <c r="B263" s="38"/>
      <c r="C263" s="255"/>
      <c r="D263" s="256"/>
      <c r="E263" s="38"/>
      <c r="F263" s="38"/>
      <c r="G263" s="257"/>
      <c r="K263" s="249"/>
      <c r="L263" s="253"/>
      <c r="M263" s="344"/>
      <c r="N263" s="254"/>
      <c r="O263" s="252"/>
      <c r="R263" s="499"/>
    </row>
    <row r="264" spans="2:18" x14ac:dyDescent="0.25">
      <c r="B264" s="38"/>
      <c r="C264" s="255"/>
      <c r="D264" s="256"/>
      <c r="E264" s="38"/>
      <c r="F264" s="38"/>
      <c r="G264" s="257"/>
      <c r="K264" s="249"/>
      <c r="L264" s="253"/>
      <c r="M264" s="344"/>
      <c r="N264" s="254"/>
      <c r="O264" s="252"/>
      <c r="R264" s="499"/>
    </row>
    <row r="265" spans="2:18" x14ac:dyDescent="0.25">
      <c r="B265" s="38"/>
      <c r="C265" s="255"/>
      <c r="D265" s="256"/>
      <c r="E265" s="38"/>
      <c r="F265" s="38"/>
      <c r="G265" s="257"/>
      <c r="K265" s="249"/>
      <c r="L265" s="253"/>
      <c r="M265" s="344"/>
      <c r="N265" s="254"/>
      <c r="O265" s="252"/>
      <c r="R265" s="499"/>
    </row>
    <row r="266" spans="2:18" x14ac:dyDescent="0.25">
      <c r="B266" s="38"/>
      <c r="C266" s="255"/>
      <c r="D266" s="256"/>
      <c r="E266" s="38"/>
      <c r="F266" s="38"/>
      <c r="G266" s="257"/>
      <c r="K266" s="249"/>
      <c r="L266" s="253"/>
      <c r="M266" s="344"/>
      <c r="N266" s="254"/>
      <c r="O266" s="252"/>
      <c r="R266" s="499"/>
    </row>
    <row r="267" spans="2:18" x14ac:dyDescent="0.25">
      <c r="B267" s="38"/>
      <c r="C267" s="255"/>
      <c r="D267" s="256"/>
      <c r="E267" s="38"/>
      <c r="F267" s="38"/>
      <c r="G267" s="257"/>
      <c r="K267" s="249"/>
      <c r="L267" s="253"/>
      <c r="M267" s="344"/>
      <c r="N267" s="254"/>
      <c r="O267" s="252"/>
      <c r="R267" s="499"/>
    </row>
    <row r="268" spans="2:18" x14ac:dyDescent="0.25">
      <c r="B268" s="38"/>
      <c r="C268" s="255"/>
      <c r="D268" s="256"/>
      <c r="E268" s="38"/>
      <c r="F268" s="38"/>
      <c r="G268" s="257"/>
      <c r="K268" s="249"/>
      <c r="L268" s="253"/>
      <c r="M268" s="344"/>
      <c r="N268" s="254"/>
      <c r="O268" s="252"/>
      <c r="R268" s="499"/>
    </row>
    <row r="269" spans="2:18" x14ac:dyDescent="0.25">
      <c r="B269" s="38"/>
      <c r="C269" s="255"/>
      <c r="D269" s="256"/>
      <c r="E269" s="38"/>
      <c r="F269" s="38"/>
      <c r="G269" s="257"/>
      <c r="K269" s="249"/>
      <c r="L269" s="253"/>
      <c r="M269" s="344"/>
      <c r="N269" s="254"/>
      <c r="O269" s="252"/>
      <c r="R269" s="499"/>
    </row>
    <row r="270" spans="2:18" x14ac:dyDescent="0.25">
      <c r="B270" s="38"/>
      <c r="C270" s="255"/>
      <c r="D270" s="256"/>
      <c r="E270" s="38"/>
      <c r="F270" s="38"/>
      <c r="G270" s="257"/>
      <c r="K270" s="249"/>
      <c r="L270" s="253"/>
      <c r="M270" s="344"/>
      <c r="N270" s="254"/>
      <c r="O270" s="252"/>
      <c r="R270" s="499"/>
    </row>
    <row r="271" spans="2:18" x14ac:dyDescent="0.25">
      <c r="B271" s="38"/>
      <c r="C271" s="255"/>
      <c r="D271" s="256"/>
      <c r="E271" s="38"/>
      <c r="F271" s="38"/>
      <c r="G271" s="257"/>
      <c r="K271" s="249"/>
      <c r="L271" s="253"/>
      <c r="M271" s="344"/>
      <c r="N271" s="254"/>
      <c r="O271" s="252"/>
      <c r="R271" s="499"/>
    </row>
    <row r="272" spans="2:18" x14ac:dyDescent="0.25">
      <c r="B272" s="38"/>
      <c r="C272" s="255"/>
      <c r="D272" s="256"/>
      <c r="E272" s="38"/>
      <c r="F272" s="38"/>
      <c r="G272" s="257"/>
      <c r="K272" s="249"/>
      <c r="L272" s="253"/>
      <c r="M272" s="344"/>
      <c r="N272" s="254"/>
      <c r="O272" s="252"/>
      <c r="R272" s="499"/>
    </row>
    <row r="273" spans="2:18" x14ac:dyDescent="0.25">
      <c r="B273" s="38"/>
      <c r="C273" s="255"/>
      <c r="D273" s="256"/>
      <c r="E273" s="38"/>
      <c r="F273" s="38"/>
      <c r="G273" s="257"/>
      <c r="K273" s="249"/>
      <c r="L273" s="253"/>
      <c r="M273" s="344"/>
      <c r="N273" s="254"/>
      <c r="O273" s="252"/>
      <c r="R273" s="499"/>
    </row>
    <row r="274" spans="2:18" x14ac:dyDescent="0.25">
      <c r="B274" s="38"/>
      <c r="C274" s="255"/>
      <c r="D274" s="256"/>
      <c r="E274" s="38"/>
      <c r="F274" s="38"/>
      <c r="G274" s="257"/>
      <c r="K274" s="249"/>
      <c r="L274" s="253"/>
      <c r="M274" s="344"/>
      <c r="N274" s="254"/>
      <c r="O274" s="252"/>
      <c r="R274" s="499"/>
    </row>
    <row r="275" spans="2:18" x14ac:dyDescent="0.25">
      <c r="B275" s="38"/>
      <c r="C275" s="255"/>
      <c r="D275" s="256"/>
      <c r="E275" s="38"/>
      <c r="F275" s="38"/>
      <c r="G275" s="257"/>
      <c r="K275" s="249"/>
      <c r="L275" s="253"/>
      <c r="M275" s="344"/>
      <c r="N275" s="254"/>
      <c r="O275" s="252"/>
      <c r="R275" s="499"/>
    </row>
    <row r="276" spans="2:18" x14ac:dyDescent="0.25">
      <c r="B276" s="38"/>
      <c r="C276" s="255"/>
      <c r="D276" s="256"/>
      <c r="E276" s="38"/>
      <c r="F276" s="38"/>
      <c r="G276" s="257"/>
      <c r="K276" s="249"/>
      <c r="L276" s="253"/>
      <c r="M276" s="344"/>
      <c r="N276" s="254"/>
      <c r="O276" s="252"/>
      <c r="R276" s="499"/>
    </row>
    <row r="277" spans="2:18" x14ac:dyDescent="0.25">
      <c r="B277" s="38"/>
      <c r="C277" s="255"/>
      <c r="D277" s="256"/>
      <c r="E277" s="38"/>
      <c r="F277" s="38"/>
      <c r="G277" s="257"/>
      <c r="K277" s="249"/>
      <c r="L277" s="253"/>
      <c r="M277" s="344"/>
      <c r="N277" s="254"/>
      <c r="O277" s="252"/>
      <c r="R277" s="499"/>
    </row>
    <row r="278" spans="2:18" x14ac:dyDescent="0.25">
      <c r="B278" s="38"/>
      <c r="C278" s="255"/>
      <c r="D278" s="256"/>
      <c r="E278" s="38"/>
      <c r="F278" s="38"/>
      <c r="G278" s="257"/>
      <c r="K278" s="249"/>
      <c r="L278" s="253"/>
      <c r="M278" s="344"/>
      <c r="N278" s="254"/>
      <c r="O278" s="252"/>
      <c r="R278" s="499"/>
    </row>
    <row r="279" spans="2:18" x14ac:dyDescent="0.25">
      <c r="B279" s="38"/>
      <c r="C279" s="255"/>
      <c r="D279" s="256"/>
      <c r="E279" s="38"/>
      <c r="F279" s="38"/>
      <c r="G279" s="257"/>
      <c r="K279" s="249"/>
      <c r="L279" s="253"/>
      <c r="M279" s="344"/>
      <c r="N279" s="254"/>
      <c r="O279" s="252"/>
      <c r="R279" s="499"/>
    </row>
    <row r="280" spans="2:18" x14ac:dyDescent="0.25">
      <c r="B280" s="38"/>
      <c r="C280" s="255"/>
      <c r="D280" s="256"/>
      <c r="E280" s="38"/>
      <c r="F280" s="38"/>
      <c r="G280" s="257"/>
      <c r="K280" s="249"/>
      <c r="L280" s="253"/>
      <c r="M280" s="344"/>
      <c r="N280" s="254"/>
      <c r="O280" s="252"/>
      <c r="R280" s="499"/>
    </row>
    <row r="281" spans="2:18" x14ac:dyDescent="0.25">
      <c r="B281" s="38"/>
      <c r="C281" s="255"/>
      <c r="D281" s="256"/>
      <c r="E281" s="38"/>
      <c r="F281" s="38"/>
      <c r="G281" s="257"/>
      <c r="K281" s="249"/>
      <c r="L281" s="253"/>
      <c r="M281" s="344"/>
      <c r="N281" s="254"/>
      <c r="O281" s="252"/>
      <c r="R281" s="499"/>
    </row>
    <row r="282" spans="2:18" x14ac:dyDescent="0.25">
      <c r="B282" s="38"/>
      <c r="C282" s="255"/>
      <c r="D282" s="256"/>
      <c r="E282" s="38"/>
      <c r="F282" s="38"/>
      <c r="G282" s="257"/>
      <c r="K282" s="249"/>
      <c r="L282" s="253"/>
      <c r="M282" s="344"/>
      <c r="N282" s="254"/>
      <c r="O282" s="252"/>
      <c r="R282" s="499"/>
    </row>
    <row r="283" spans="2:18" x14ac:dyDescent="0.25">
      <c r="B283" s="38"/>
      <c r="C283" s="255"/>
      <c r="D283" s="256"/>
      <c r="E283" s="38"/>
      <c r="F283" s="38"/>
      <c r="G283" s="257"/>
      <c r="K283" s="249"/>
      <c r="L283" s="253"/>
      <c r="M283" s="344"/>
      <c r="N283" s="254"/>
      <c r="O283" s="252"/>
      <c r="R283" s="501"/>
    </row>
    <row r="284" spans="2:18" x14ac:dyDescent="0.25">
      <c r="B284" s="38"/>
      <c r="C284" s="255"/>
      <c r="D284" s="256"/>
      <c r="E284" s="38"/>
      <c r="F284" s="38"/>
      <c r="G284" s="257"/>
      <c r="K284" s="249"/>
      <c r="L284" s="253"/>
      <c r="M284" s="344"/>
      <c r="N284" s="254"/>
      <c r="O284" s="252"/>
      <c r="R284" s="499"/>
    </row>
    <row r="285" spans="2:18" x14ac:dyDescent="0.25">
      <c r="B285" s="38"/>
      <c r="C285" s="255"/>
      <c r="D285" s="256"/>
      <c r="E285" s="38"/>
      <c r="F285" s="38"/>
      <c r="G285" s="257"/>
      <c r="K285" s="249"/>
      <c r="L285" s="253"/>
      <c r="M285" s="344"/>
      <c r="N285" s="254"/>
      <c r="O285" s="252"/>
      <c r="R285" s="499"/>
    </row>
    <row r="286" spans="2:18" x14ac:dyDescent="0.25">
      <c r="B286" s="38"/>
      <c r="C286" s="255"/>
      <c r="D286" s="256"/>
      <c r="E286" s="38"/>
      <c r="F286" s="38"/>
      <c r="G286" s="257"/>
      <c r="K286" s="249"/>
      <c r="L286" s="253"/>
      <c r="M286" s="344"/>
      <c r="N286" s="254"/>
      <c r="O286" s="252"/>
      <c r="R286" s="499"/>
    </row>
    <row r="287" spans="2:18" x14ac:dyDescent="0.25">
      <c r="B287" s="38"/>
      <c r="C287" s="255"/>
      <c r="D287" s="256"/>
      <c r="E287" s="38"/>
      <c r="F287" s="38"/>
      <c r="G287" s="257"/>
      <c r="K287" s="249"/>
      <c r="L287" s="253"/>
      <c r="M287" s="344"/>
      <c r="N287" s="254"/>
      <c r="O287" s="252"/>
      <c r="R287" s="499"/>
    </row>
    <row r="288" spans="2:18" x14ac:dyDescent="0.25">
      <c r="B288" s="38"/>
      <c r="C288" s="255"/>
      <c r="D288" s="256"/>
      <c r="E288" s="38"/>
      <c r="F288" s="38"/>
      <c r="G288" s="257"/>
      <c r="K288" s="249"/>
      <c r="L288" s="253"/>
      <c r="M288" s="344"/>
      <c r="N288" s="254"/>
      <c r="O288" s="252"/>
      <c r="R288" s="499"/>
    </row>
    <row r="289" spans="2:18" x14ac:dyDescent="0.25">
      <c r="B289" s="38"/>
      <c r="C289" s="255"/>
      <c r="D289" s="256"/>
      <c r="E289" s="38"/>
      <c r="F289" s="38"/>
      <c r="G289" s="257"/>
      <c r="K289" s="249"/>
      <c r="L289" s="253"/>
      <c r="M289" s="344"/>
      <c r="N289" s="254"/>
      <c r="O289" s="252"/>
      <c r="R289" s="501"/>
    </row>
    <row r="290" spans="2:18" x14ac:dyDescent="0.25">
      <c r="B290" s="38"/>
      <c r="C290" s="255"/>
      <c r="D290" s="256"/>
      <c r="E290" s="38"/>
      <c r="F290" s="38"/>
      <c r="G290" s="257"/>
      <c r="K290" s="249"/>
      <c r="L290" s="253"/>
      <c r="M290" s="344"/>
      <c r="N290" s="254"/>
      <c r="O290" s="252"/>
      <c r="R290" s="499"/>
    </row>
    <row r="291" spans="2:18" x14ac:dyDescent="0.25">
      <c r="B291" s="38"/>
      <c r="C291" s="255"/>
      <c r="D291" s="256"/>
      <c r="E291" s="38"/>
      <c r="F291" s="38"/>
      <c r="G291" s="257"/>
      <c r="K291" s="249"/>
      <c r="L291" s="253"/>
      <c r="M291" s="344"/>
      <c r="N291" s="254"/>
      <c r="O291" s="252"/>
      <c r="R291" s="499"/>
    </row>
    <row r="292" spans="2:18" x14ac:dyDescent="0.25">
      <c r="B292" s="38"/>
      <c r="C292" s="255"/>
      <c r="D292" s="256"/>
      <c r="E292" s="38"/>
      <c r="F292" s="38"/>
      <c r="G292" s="257"/>
      <c r="K292" s="249"/>
      <c r="L292" s="253"/>
      <c r="M292" s="344"/>
      <c r="N292" s="254"/>
      <c r="O292" s="252"/>
      <c r="R292" s="499"/>
    </row>
    <row r="293" spans="2:18" x14ac:dyDescent="0.25">
      <c r="B293" s="38"/>
      <c r="C293" s="255"/>
      <c r="D293" s="256"/>
      <c r="E293" s="38"/>
      <c r="F293" s="38"/>
      <c r="G293" s="257"/>
      <c r="K293" s="249"/>
      <c r="L293" s="253"/>
      <c r="M293" s="344"/>
      <c r="N293" s="254"/>
      <c r="O293" s="252"/>
      <c r="R293" s="499"/>
    </row>
    <row r="294" spans="2:18" x14ac:dyDescent="0.25">
      <c r="B294" s="38"/>
      <c r="C294" s="255"/>
      <c r="D294" s="256"/>
      <c r="E294" s="38"/>
      <c r="F294" s="38"/>
      <c r="G294" s="257"/>
      <c r="K294" s="249"/>
      <c r="L294" s="253"/>
      <c r="M294" s="344"/>
      <c r="N294" s="254"/>
      <c r="O294" s="252"/>
      <c r="R294" s="499"/>
    </row>
    <row r="295" spans="2:18" x14ac:dyDescent="0.25">
      <c r="B295" s="38"/>
      <c r="C295" s="255"/>
      <c r="D295" s="256"/>
      <c r="E295" s="38"/>
      <c r="F295" s="38"/>
      <c r="G295" s="257"/>
      <c r="K295" s="249"/>
      <c r="L295" s="253"/>
      <c r="M295" s="344"/>
      <c r="N295" s="254"/>
      <c r="O295" s="252"/>
      <c r="R295" s="499"/>
    </row>
    <row r="296" spans="2:18" x14ac:dyDescent="0.25">
      <c r="B296" s="38"/>
      <c r="C296" s="255"/>
      <c r="D296" s="256"/>
      <c r="E296" s="38"/>
      <c r="F296" s="38"/>
      <c r="G296" s="257"/>
      <c r="K296" s="249"/>
      <c r="L296" s="253"/>
      <c r="M296" s="344"/>
      <c r="N296" s="254"/>
      <c r="O296" s="252"/>
      <c r="R296" s="499"/>
    </row>
    <row r="297" spans="2:18" x14ac:dyDescent="0.25">
      <c r="B297" s="38"/>
      <c r="C297" s="255"/>
      <c r="D297" s="256"/>
      <c r="E297" s="38"/>
      <c r="F297" s="38"/>
      <c r="G297" s="257"/>
      <c r="K297" s="249"/>
      <c r="L297" s="253"/>
      <c r="M297" s="344"/>
      <c r="N297" s="254"/>
      <c r="O297" s="252"/>
      <c r="R297" s="499"/>
    </row>
    <row r="298" spans="2:18" x14ac:dyDescent="0.25">
      <c r="B298" s="38"/>
      <c r="C298" s="255"/>
      <c r="D298" s="256"/>
      <c r="E298" s="38"/>
      <c r="F298" s="38"/>
      <c r="G298" s="257"/>
      <c r="K298" s="249"/>
      <c r="L298" s="253"/>
      <c r="M298" s="344"/>
      <c r="N298" s="254"/>
      <c r="O298" s="252"/>
      <c r="R298" s="499"/>
    </row>
    <row r="299" spans="2:18" x14ac:dyDescent="0.25">
      <c r="B299" s="38"/>
      <c r="C299" s="255"/>
      <c r="D299" s="256"/>
      <c r="E299" s="38"/>
      <c r="F299" s="38"/>
      <c r="G299" s="257"/>
      <c r="K299" s="249"/>
      <c r="L299" s="253"/>
      <c r="M299" s="344"/>
      <c r="N299" s="254"/>
      <c r="O299" s="252"/>
      <c r="R299" s="499"/>
    </row>
    <row r="300" spans="2:18" x14ac:dyDescent="0.25">
      <c r="B300" s="38"/>
      <c r="C300" s="255"/>
      <c r="D300" s="256"/>
      <c r="E300" s="38"/>
      <c r="F300" s="38"/>
      <c r="G300" s="257"/>
      <c r="K300" s="249"/>
      <c r="L300" s="253"/>
      <c r="M300" s="344"/>
      <c r="N300" s="254"/>
      <c r="O300" s="252"/>
      <c r="R300" s="499"/>
    </row>
    <row r="301" spans="2:18" x14ac:dyDescent="0.25">
      <c r="B301" s="38"/>
      <c r="C301" s="255"/>
      <c r="D301" s="256"/>
      <c r="E301" s="38"/>
      <c r="F301" s="38"/>
      <c r="G301" s="257"/>
      <c r="K301" s="249"/>
      <c r="L301" s="253"/>
      <c r="M301" s="344"/>
      <c r="N301" s="254"/>
      <c r="O301" s="252"/>
      <c r="R301" s="499"/>
    </row>
    <row r="302" spans="2:18" x14ac:dyDescent="0.25">
      <c r="B302" s="38"/>
      <c r="C302" s="255"/>
      <c r="D302" s="256"/>
      <c r="E302" s="38"/>
      <c r="F302" s="38"/>
      <c r="G302" s="257"/>
      <c r="K302" s="249"/>
      <c r="L302" s="253"/>
      <c r="M302" s="344"/>
      <c r="N302" s="254"/>
      <c r="O302" s="252"/>
      <c r="R302" s="499"/>
    </row>
    <row r="303" spans="2:18" x14ac:dyDescent="0.25">
      <c r="B303" s="38"/>
      <c r="C303" s="255"/>
      <c r="D303" s="256"/>
      <c r="E303" s="38"/>
      <c r="F303" s="38"/>
      <c r="G303" s="257"/>
      <c r="K303" s="249"/>
      <c r="L303" s="253"/>
      <c r="M303" s="344"/>
      <c r="N303" s="254"/>
      <c r="O303" s="252"/>
      <c r="R303" s="499"/>
    </row>
    <row r="304" spans="2:18" x14ac:dyDescent="0.25">
      <c r="B304" s="38"/>
      <c r="C304" s="255"/>
      <c r="D304" s="256"/>
      <c r="E304" s="38"/>
      <c r="F304" s="38"/>
      <c r="G304" s="257"/>
      <c r="K304" s="249"/>
      <c r="L304" s="253"/>
      <c r="M304" s="344"/>
      <c r="N304" s="254"/>
      <c r="O304" s="252"/>
      <c r="R304" s="499"/>
    </row>
    <row r="305" spans="2:18" x14ac:dyDescent="0.25">
      <c r="B305" s="38"/>
      <c r="C305" s="255"/>
      <c r="D305" s="256"/>
      <c r="E305" s="38"/>
      <c r="F305" s="38"/>
      <c r="G305" s="257"/>
      <c r="K305" s="249"/>
      <c r="L305" s="253"/>
      <c r="M305" s="344"/>
      <c r="N305" s="254"/>
      <c r="O305" s="252"/>
      <c r="R305" s="499"/>
    </row>
    <row r="306" spans="2:18" x14ac:dyDescent="0.25">
      <c r="B306" s="38"/>
      <c r="C306" s="255"/>
      <c r="D306" s="256"/>
      <c r="E306" s="38"/>
      <c r="F306" s="38"/>
      <c r="G306" s="257"/>
      <c r="K306" s="249"/>
      <c r="L306" s="253"/>
      <c r="M306" s="344"/>
      <c r="N306" s="254"/>
      <c r="O306" s="252"/>
      <c r="R306" s="499"/>
    </row>
    <row r="307" spans="2:18" x14ac:dyDescent="0.25">
      <c r="B307" s="38"/>
      <c r="C307" s="255"/>
      <c r="D307" s="256"/>
      <c r="E307" s="38"/>
      <c r="F307" s="38"/>
      <c r="G307" s="257"/>
      <c r="K307" s="249"/>
      <c r="L307" s="253"/>
      <c r="M307" s="344"/>
      <c r="N307" s="254"/>
      <c r="O307" s="252"/>
      <c r="R307" s="499"/>
    </row>
    <row r="308" spans="2:18" x14ac:dyDescent="0.25">
      <c r="B308" s="38"/>
      <c r="C308" s="255"/>
      <c r="D308" s="256"/>
      <c r="E308" s="38"/>
      <c r="F308" s="38"/>
      <c r="G308" s="257"/>
      <c r="K308" s="249"/>
      <c r="L308" s="253"/>
      <c r="M308" s="344"/>
      <c r="N308" s="254"/>
      <c r="O308" s="252"/>
      <c r="R308" s="499"/>
    </row>
    <row r="309" spans="2:18" x14ac:dyDescent="0.25">
      <c r="B309" s="38"/>
      <c r="C309" s="255"/>
      <c r="D309" s="256"/>
      <c r="E309" s="38"/>
      <c r="F309" s="38"/>
      <c r="G309" s="257"/>
      <c r="K309" s="249"/>
      <c r="L309" s="253"/>
      <c r="M309" s="344"/>
      <c r="N309" s="254"/>
      <c r="O309" s="252"/>
      <c r="R309" s="499"/>
    </row>
    <row r="310" spans="2:18" x14ac:dyDescent="0.25">
      <c r="B310" s="38"/>
      <c r="C310" s="255"/>
      <c r="D310" s="256"/>
      <c r="E310" s="38"/>
      <c r="F310" s="38"/>
      <c r="G310" s="257"/>
      <c r="K310" s="249"/>
      <c r="L310" s="253"/>
      <c r="M310" s="344"/>
      <c r="N310" s="254"/>
      <c r="O310" s="252"/>
      <c r="R310" s="499"/>
    </row>
    <row r="311" spans="2:18" x14ac:dyDescent="0.25">
      <c r="B311" s="38"/>
      <c r="C311" s="255"/>
      <c r="D311" s="256"/>
      <c r="E311" s="38"/>
      <c r="F311" s="38"/>
      <c r="G311" s="257"/>
      <c r="K311" s="249"/>
      <c r="L311" s="253"/>
      <c r="M311" s="344"/>
      <c r="N311" s="254"/>
      <c r="O311" s="252"/>
      <c r="R311" s="499"/>
    </row>
    <row r="312" spans="2:18" x14ac:dyDescent="0.25">
      <c r="B312" s="38"/>
      <c r="C312" s="255"/>
      <c r="D312" s="256"/>
      <c r="E312" s="38"/>
      <c r="F312" s="38"/>
      <c r="G312" s="257"/>
      <c r="K312" s="249"/>
      <c r="L312" s="253"/>
      <c r="M312" s="344"/>
      <c r="N312" s="254"/>
      <c r="O312" s="252"/>
      <c r="R312" s="499"/>
    </row>
    <row r="313" spans="2:18" x14ac:dyDescent="0.25">
      <c r="B313" s="38"/>
      <c r="C313" s="255"/>
      <c r="D313" s="256"/>
      <c r="E313" s="38"/>
      <c r="F313" s="38"/>
      <c r="G313" s="257"/>
      <c r="K313" s="249"/>
      <c r="L313" s="253"/>
      <c r="M313" s="344"/>
      <c r="N313" s="254"/>
      <c r="O313" s="252"/>
      <c r="R313" s="499"/>
    </row>
    <row r="314" spans="2:18" x14ac:dyDescent="0.25">
      <c r="B314" s="38"/>
      <c r="C314" s="255"/>
      <c r="D314" s="256"/>
      <c r="E314" s="38"/>
      <c r="F314" s="38"/>
      <c r="G314" s="257"/>
      <c r="K314" s="249"/>
      <c r="L314" s="253"/>
      <c r="M314" s="344"/>
      <c r="N314" s="254"/>
      <c r="O314" s="252"/>
      <c r="R314" s="499"/>
    </row>
    <row r="315" spans="2:18" x14ac:dyDescent="0.25">
      <c r="B315" s="38"/>
      <c r="C315" s="255"/>
      <c r="D315" s="256"/>
      <c r="E315" s="38"/>
      <c r="F315" s="38"/>
      <c r="G315" s="257"/>
      <c r="K315" s="249"/>
      <c r="L315" s="253"/>
      <c r="M315" s="344"/>
      <c r="N315" s="254"/>
      <c r="O315" s="252"/>
      <c r="R315" s="499"/>
    </row>
    <row r="316" spans="2:18" x14ac:dyDescent="0.25">
      <c r="B316" s="38"/>
      <c r="C316" s="255"/>
      <c r="D316" s="256"/>
      <c r="E316" s="38"/>
      <c r="F316" s="38"/>
      <c r="G316" s="257"/>
      <c r="K316" s="249"/>
      <c r="L316" s="253"/>
      <c r="M316" s="344"/>
      <c r="N316" s="254"/>
      <c r="O316" s="252"/>
      <c r="R316" s="499"/>
    </row>
    <row r="317" spans="2:18" x14ac:dyDescent="0.25">
      <c r="B317" s="38"/>
      <c r="C317" s="255"/>
      <c r="D317" s="256"/>
      <c r="E317" s="38"/>
      <c r="F317" s="38"/>
      <c r="G317" s="257"/>
      <c r="K317" s="249"/>
      <c r="L317" s="253"/>
      <c r="M317" s="344"/>
      <c r="N317" s="254"/>
      <c r="O317" s="252"/>
      <c r="R317" s="499"/>
    </row>
    <row r="318" spans="2:18" x14ac:dyDescent="0.25">
      <c r="B318" s="38"/>
      <c r="C318" s="255"/>
      <c r="D318" s="256"/>
      <c r="E318" s="38"/>
      <c r="F318" s="38"/>
      <c r="G318" s="257"/>
      <c r="K318" s="249"/>
      <c r="L318" s="253"/>
      <c r="M318" s="344"/>
      <c r="N318" s="254"/>
      <c r="O318" s="252"/>
      <c r="R318" s="499"/>
    </row>
    <row r="319" spans="2:18" x14ac:dyDescent="0.25">
      <c r="B319" s="38"/>
      <c r="C319" s="255"/>
      <c r="D319" s="256"/>
      <c r="E319" s="38"/>
      <c r="F319" s="38"/>
      <c r="G319" s="257"/>
      <c r="K319" s="249"/>
      <c r="L319" s="253"/>
      <c r="M319" s="344"/>
      <c r="N319" s="254"/>
      <c r="O319" s="252"/>
      <c r="R319" s="499"/>
    </row>
    <row r="320" spans="2:18" x14ac:dyDescent="0.25">
      <c r="B320" s="38"/>
      <c r="C320" s="255"/>
      <c r="D320" s="256"/>
      <c r="E320" s="38"/>
      <c r="F320" s="38"/>
      <c r="G320" s="257"/>
      <c r="K320" s="249"/>
      <c r="L320" s="253"/>
      <c r="M320" s="344"/>
      <c r="N320" s="254"/>
      <c r="O320" s="252"/>
      <c r="R320" s="499"/>
    </row>
    <row r="321" spans="2:18" x14ac:dyDescent="0.25">
      <c r="B321" s="38"/>
      <c r="C321" s="255"/>
      <c r="D321" s="256"/>
      <c r="E321" s="38"/>
      <c r="F321" s="38"/>
      <c r="G321" s="257"/>
      <c r="K321" s="249"/>
      <c r="L321" s="253"/>
      <c r="M321" s="344"/>
      <c r="N321" s="254"/>
      <c r="O321" s="252"/>
      <c r="R321" s="499"/>
    </row>
    <row r="322" spans="2:18" x14ac:dyDescent="0.25">
      <c r="B322" s="38"/>
      <c r="C322" s="255"/>
      <c r="D322" s="256"/>
      <c r="E322" s="38"/>
      <c r="F322" s="38"/>
      <c r="G322" s="257"/>
      <c r="K322" s="249"/>
      <c r="L322" s="253"/>
      <c r="M322" s="344"/>
      <c r="N322" s="254"/>
      <c r="O322" s="252"/>
      <c r="R322" s="499"/>
    </row>
    <row r="323" spans="2:18" x14ac:dyDescent="0.25">
      <c r="B323" s="38"/>
      <c r="C323" s="255"/>
      <c r="D323" s="256"/>
      <c r="E323" s="38"/>
      <c r="F323" s="38"/>
      <c r="G323" s="257"/>
      <c r="K323" s="249"/>
      <c r="L323" s="253"/>
      <c r="M323" s="344"/>
      <c r="N323" s="254"/>
      <c r="O323" s="252"/>
      <c r="R323" s="499"/>
    </row>
    <row r="324" spans="2:18" x14ac:dyDescent="0.25">
      <c r="B324" s="38"/>
      <c r="C324" s="255"/>
      <c r="D324" s="256"/>
      <c r="E324" s="38"/>
      <c r="F324" s="38"/>
      <c r="G324" s="257"/>
      <c r="K324" s="249"/>
      <c r="L324" s="253"/>
      <c r="M324" s="344"/>
      <c r="N324" s="254"/>
      <c r="O324" s="252"/>
      <c r="R324" s="499"/>
    </row>
    <row r="325" spans="2:18" x14ac:dyDescent="0.25">
      <c r="B325" s="38"/>
      <c r="C325" s="255"/>
      <c r="D325" s="256"/>
      <c r="E325" s="38"/>
      <c r="F325" s="38"/>
      <c r="G325" s="257"/>
      <c r="K325" s="249"/>
      <c r="L325" s="253"/>
      <c r="M325" s="344"/>
      <c r="N325" s="254"/>
      <c r="O325" s="252"/>
      <c r="R325" s="501"/>
    </row>
    <row r="326" spans="2:18" x14ac:dyDescent="0.25">
      <c r="B326" s="38"/>
      <c r="C326" s="255"/>
      <c r="D326" s="256"/>
      <c r="E326" s="38"/>
      <c r="F326" s="38"/>
      <c r="G326" s="257"/>
      <c r="K326" s="249"/>
      <c r="L326" s="253"/>
      <c r="M326" s="344"/>
      <c r="N326" s="254"/>
      <c r="O326" s="252"/>
      <c r="R326" s="499"/>
    </row>
    <row r="327" spans="2:18" x14ac:dyDescent="0.25">
      <c r="B327" s="38"/>
      <c r="C327" s="255"/>
      <c r="D327" s="256"/>
      <c r="E327" s="38"/>
      <c r="F327" s="38"/>
      <c r="G327" s="257"/>
      <c r="K327" s="249"/>
      <c r="L327" s="253"/>
      <c r="M327" s="344"/>
      <c r="N327" s="254"/>
      <c r="O327" s="252"/>
      <c r="R327" s="499"/>
    </row>
    <row r="328" spans="2:18" x14ac:dyDescent="0.25">
      <c r="B328" s="38"/>
      <c r="C328" s="255"/>
      <c r="D328" s="256"/>
      <c r="E328" s="38"/>
      <c r="F328" s="38"/>
      <c r="G328" s="257"/>
      <c r="K328" s="249"/>
      <c r="L328" s="253"/>
      <c r="M328" s="344"/>
      <c r="N328" s="254"/>
      <c r="O328" s="252"/>
      <c r="R328" s="499"/>
    </row>
    <row r="329" spans="2:18" x14ac:dyDescent="0.25">
      <c r="B329" s="38"/>
      <c r="C329" s="255"/>
      <c r="D329" s="256"/>
      <c r="E329" s="38"/>
      <c r="F329" s="38"/>
      <c r="G329" s="257"/>
      <c r="K329" s="249"/>
      <c r="L329" s="253"/>
      <c r="M329" s="344"/>
      <c r="N329" s="254"/>
      <c r="O329" s="252"/>
      <c r="R329" s="499"/>
    </row>
    <row r="330" spans="2:18" x14ac:dyDescent="0.25">
      <c r="B330" s="38"/>
      <c r="C330" s="255"/>
      <c r="D330" s="256"/>
      <c r="E330" s="38"/>
      <c r="F330" s="38"/>
      <c r="G330" s="257"/>
      <c r="K330" s="249"/>
      <c r="L330" s="253"/>
      <c r="M330" s="344"/>
      <c r="N330" s="254"/>
      <c r="O330" s="252"/>
      <c r="R330" s="499"/>
    </row>
    <row r="331" spans="2:18" x14ac:dyDescent="0.25">
      <c r="B331" s="38"/>
      <c r="C331" s="255"/>
      <c r="D331" s="256"/>
      <c r="E331" s="38"/>
      <c r="F331" s="38"/>
      <c r="G331" s="257"/>
      <c r="K331" s="249"/>
      <c r="L331" s="253"/>
      <c r="M331" s="344"/>
      <c r="N331" s="254"/>
      <c r="O331" s="252"/>
      <c r="R331" s="499"/>
    </row>
    <row r="332" spans="2:18" x14ac:dyDescent="0.25">
      <c r="B332" s="38"/>
      <c r="C332" s="255"/>
      <c r="D332" s="256"/>
      <c r="E332" s="38"/>
      <c r="F332" s="38"/>
      <c r="G332" s="257"/>
      <c r="K332" s="249"/>
      <c r="L332" s="253"/>
      <c r="M332" s="344"/>
      <c r="N332" s="254"/>
      <c r="O332" s="252"/>
      <c r="R332" s="499"/>
    </row>
    <row r="333" spans="2:18" x14ac:dyDescent="0.25">
      <c r="B333" s="38"/>
      <c r="C333" s="255"/>
      <c r="D333" s="256"/>
      <c r="E333" s="38"/>
      <c r="F333" s="38"/>
      <c r="G333" s="257"/>
      <c r="K333" s="249"/>
      <c r="L333" s="253"/>
      <c r="M333" s="344"/>
      <c r="N333" s="254"/>
      <c r="O333" s="252"/>
      <c r="R333" s="499"/>
    </row>
    <row r="334" spans="2:18" x14ac:dyDescent="0.25">
      <c r="B334" s="38"/>
      <c r="C334" s="255"/>
      <c r="D334" s="256"/>
      <c r="E334" s="38"/>
      <c r="F334" s="38"/>
      <c r="G334" s="257"/>
      <c r="K334" s="249"/>
      <c r="L334" s="253"/>
      <c r="M334" s="344"/>
      <c r="N334" s="254"/>
      <c r="O334" s="252"/>
      <c r="R334" s="499"/>
    </row>
    <row r="335" spans="2:18" x14ac:dyDescent="0.25">
      <c r="B335" s="38"/>
      <c r="C335" s="255"/>
      <c r="D335" s="256"/>
      <c r="E335" s="38"/>
      <c r="F335" s="38"/>
      <c r="G335" s="257"/>
      <c r="K335" s="249"/>
      <c r="L335" s="253"/>
      <c r="M335" s="344"/>
      <c r="N335" s="254"/>
      <c r="O335" s="252"/>
      <c r="R335" s="499"/>
    </row>
    <row r="336" spans="2:18" x14ac:dyDescent="0.25">
      <c r="B336" s="38"/>
      <c r="C336" s="255"/>
      <c r="D336" s="256"/>
      <c r="E336" s="38"/>
      <c r="F336" s="38"/>
      <c r="G336" s="257"/>
      <c r="K336" s="249"/>
      <c r="L336" s="253"/>
      <c r="M336" s="344"/>
      <c r="N336" s="254"/>
      <c r="O336" s="252"/>
      <c r="R336" s="499"/>
    </row>
    <row r="337" spans="2:18" x14ac:dyDescent="0.25">
      <c r="B337" s="38"/>
      <c r="C337" s="255"/>
      <c r="D337" s="256"/>
      <c r="E337" s="38"/>
      <c r="F337" s="38"/>
      <c r="G337" s="257"/>
      <c r="K337" s="249"/>
      <c r="L337" s="253"/>
      <c r="M337" s="344"/>
      <c r="N337" s="254"/>
      <c r="O337" s="252"/>
      <c r="R337" s="499"/>
    </row>
    <row r="338" spans="2:18" x14ac:dyDescent="0.25">
      <c r="B338" s="38"/>
      <c r="C338" s="255"/>
      <c r="D338" s="256"/>
      <c r="E338" s="38"/>
      <c r="F338" s="38"/>
      <c r="G338" s="257"/>
      <c r="K338" s="249"/>
      <c r="L338" s="253"/>
      <c r="M338" s="344"/>
      <c r="N338" s="254"/>
      <c r="O338" s="252"/>
      <c r="R338" s="499"/>
    </row>
    <row r="339" spans="2:18" x14ac:dyDescent="0.25">
      <c r="B339" s="38"/>
      <c r="C339" s="255"/>
      <c r="D339" s="256"/>
      <c r="E339" s="38"/>
      <c r="F339" s="38"/>
      <c r="G339" s="257"/>
      <c r="K339" s="249"/>
      <c r="L339" s="253"/>
      <c r="M339" s="344"/>
      <c r="N339" s="254"/>
      <c r="O339" s="252"/>
      <c r="R339" s="499"/>
    </row>
    <row r="340" spans="2:18" x14ac:dyDescent="0.25">
      <c r="B340" s="38"/>
      <c r="C340" s="255"/>
      <c r="D340" s="256"/>
      <c r="E340" s="38"/>
      <c r="F340" s="38"/>
      <c r="G340" s="257"/>
      <c r="K340" s="249"/>
      <c r="L340" s="253"/>
      <c r="M340" s="344"/>
      <c r="N340" s="254"/>
      <c r="O340" s="252"/>
      <c r="R340" s="499"/>
    </row>
    <row r="341" spans="2:18" x14ac:dyDescent="0.25">
      <c r="B341" s="38"/>
      <c r="C341" s="255"/>
      <c r="D341" s="256"/>
      <c r="E341" s="38"/>
      <c r="F341" s="38"/>
      <c r="G341" s="257"/>
      <c r="K341" s="249"/>
      <c r="L341" s="253"/>
      <c r="M341" s="344"/>
      <c r="N341" s="254"/>
      <c r="O341" s="252"/>
      <c r="R341" s="499"/>
    </row>
    <row r="342" spans="2:18" x14ac:dyDescent="0.25">
      <c r="B342" s="38"/>
      <c r="C342" s="255"/>
      <c r="D342" s="256"/>
      <c r="E342" s="38"/>
      <c r="F342" s="38"/>
      <c r="G342" s="257"/>
      <c r="K342" s="249"/>
      <c r="L342" s="253"/>
      <c r="M342" s="344"/>
      <c r="N342" s="254"/>
      <c r="O342" s="252"/>
      <c r="R342" s="499"/>
    </row>
    <row r="343" spans="2:18" x14ac:dyDescent="0.25">
      <c r="B343" s="38"/>
      <c r="C343" s="255"/>
      <c r="D343" s="256"/>
      <c r="E343" s="38"/>
      <c r="F343" s="38"/>
      <c r="G343" s="257"/>
      <c r="K343" s="249"/>
      <c r="L343" s="253"/>
      <c r="M343" s="344"/>
      <c r="N343" s="254"/>
      <c r="O343" s="252"/>
      <c r="R343" s="499"/>
    </row>
    <row r="344" spans="2:18" x14ac:dyDescent="0.25">
      <c r="B344" s="38"/>
      <c r="C344" s="255"/>
      <c r="D344" s="256"/>
      <c r="E344" s="38"/>
      <c r="F344" s="38"/>
      <c r="G344" s="257"/>
      <c r="K344" s="249"/>
      <c r="L344" s="253"/>
      <c r="M344" s="344"/>
      <c r="N344" s="254"/>
      <c r="O344" s="252"/>
      <c r="R344" s="499"/>
    </row>
    <row r="345" spans="2:18" x14ac:dyDescent="0.25">
      <c r="B345" s="38"/>
      <c r="C345" s="255"/>
      <c r="D345" s="256"/>
      <c r="E345" s="38"/>
      <c r="F345" s="38"/>
      <c r="G345" s="257"/>
      <c r="K345" s="249"/>
      <c r="L345" s="253"/>
      <c r="M345" s="344"/>
      <c r="N345" s="254"/>
      <c r="O345" s="252"/>
      <c r="R345" s="499"/>
    </row>
    <row r="346" spans="2:18" x14ac:dyDescent="0.25">
      <c r="B346" s="38"/>
      <c r="C346" s="255"/>
      <c r="D346" s="256"/>
      <c r="E346" s="38"/>
      <c r="F346" s="38"/>
      <c r="G346" s="257"/>
      <c r="K346" s="249"/>
      <c r="L346" s="253"/>
      <c r="M346" s="344"/>
      <c r="N346" s="254"/>
      <c r="O346" s="252"/>
      <c r="R346" s="499"/>
    </row>
    <row r="347" spans="2:18" x14ac:dyDescent="0.25">
      <c r="B347" s="38"/>
      <c r="C347" s="255"/>
      <c r="D347" s="256"/>
      <c r="E347" s="38"/>
      <c r="F347" s="38"/>
      <c r="G347" s="257"/>
      <c r="K347" s="249"/>
      <c r="L347" s="253"/>
      <c r="M347" s="344"/>
      <c r="N347" s="254"/>
      <c r="O347" s="252"/>
      <c r="R347" s="499"/>
    </row>
    <row r="348" spans="2:18" x14ac:dyDescent="0.25">
      <c r="B348" s="38"/>
      <c r="C348" s="255"/>
      <c r="D348" s="256"/>
      <c r="E348" s="38"/>
      <c r="F348" s="38"/>
      <c r="G348" s="257"/>
      <c r="K348" s="249"/>
      <c r="L348" s="253"/>
      <c r="M348" s="344"/>
      <c r="N348" s="254"/>
      <c r="O348" s="252"/>
      <c r="R348" s="499"/>
    </row>
    <row r="349" spans="2:18" x14ac:dyDescent="0.25">
      <c r="B349" s="38"/>
      <c r="C349" s="255"/>
      <c r="D349" s="256"/>
      <c r="E349" s="38"/>
      <c r="F349" s="38"/>
      <c r="G349" s="257"/>
      <c r="K349" s="249"/>
      <c r="L349" s="253"/>
      <c r="M349" s="344"/>
      <c r="N349" s="254"/>
      <c r="O349" s="252"/>
      <c r="R349" s="499"/>
    </row>
    <row r="350" spans="2:18" x14ac:dyDescent="0.25">
      <c r="B350" s="38"/>
      <c r="C350" s="255"/>
      <c r="D350" s="256"/>
      <c r="E350" s="38"/>
      <c r="F350" s="38"/>
      <c r="G350" s="257"/>
      <c r="K350" s="249"/>
      <c r="L350" s="253"/>
      <c r="M350" s="344"/>
      <c r="N350" s="254"/>
      <c r="O350" s="252"/>
      <c r="R350" s="499"/>
    </row>
    <row r="351" spans="2:18" x14ac:dyDescent="0.25">
      <c r="B351" s="38"/>
      <c r="C351" s="255"/>
      <c r="D351" s="256"/>
      <c r="E351" s="38"/>
      <c r="F351" s="38"/>
      <c r="G351" s="257"/>
      <c r="K351" s="249"/>
      <c r="L351" s="253"/>
      <c r="M351" s="344"/>
      <c r="N351" s="254"/>
      <c r="O351" s="252"/>
      <c r="R351" s="499"/>
    </row>
    <row r="352" spans="2:18" x14ac:dyDescent="0.25">
      <c r="B352" s="38"/>
      <c r="C352" s="255"/>
      <c r="D352" s="256"/>
      <c r="E352" s="38"/>
      <c r="F352" s="38"/>
      <c r="G352" s="257"/>
      <c r="K352" s="249"/>
      <c r="L352" s="253"/>
      <c r="M352" s="344"/>
      <c r="N352" s="254"/>
      <c r="O352" s="252"/>
      <c r="R352" s="499"/>
    </row>
    <row r="353" spans="2:18" x14ac:dyDescent="0.25">
      <c r="B353" s="38"/>
      <c r="C353" s="255"/>
      <c r="D353" s="256"/>
      <c r="E353" s="38"/>
      <c r="F353" s="38"/>
      <c r="G353" s="257"/>
      <c r="K353" s="249"/>
      <c r="L353" s="253"/>
      <c r="M353" s="344"/>
      <c r="N353" s="254"/>
      <c r="O353" s="252"/>
      <c r="R353" s="499"/>
    </row>
    <row r="354" spans="2:18" x14ac:dyDescent="0.25">
      <c r="B354" s="38"/>
      <c r="C354" s="255"/>
      <c r="D354" s="256"/>
      <c r="E354" s="38"/>
      <c r="F354" s="38"/>
      <c r="G354" s="257"/>
      <c r="K354" s="249"/>
      <c r="L354" s="253"/>
      <c r="M354" s="344"/>
      <c r="N354" s="254"/>
      <c r="O354" s="252"/>
      <c r="R354" s="499"/>
    </row>
    <row r="355" spans="2:18" x14ac:dyDescent="0.25">
      <c r="B355" s="38"/>
      <c r="C355" s="255"/>
      <c r="D355" s="256"/>
      <c r="E355" s="38"/>
      <c r="F355" s="38"/>
      <c r="G355" s="257"/>
      <c r="K355" s="249"/>
      <c r="L355" s="253"/>
      <c r="M355" s="344"/>
      <c r="N355" s="254"/>
      <c r="O355" s="252"/>
      <c r="R355" s="499"/>
    </row>
    <row r="356" spans="2:18" x14ac:dyDescent="0.25">
      <c r="B356" s="38"/>
      <c r="C356" s="255"/>
      <c r="D356" s="256"/>
      <c r="E356" s="38"/>
      <c r="F356" s="38"/>
      <c r="G356" s="257"/>
      <c r="K356" s="249"/>
      <c r="L356" s="253"/>
      <c r="M356" s="344"/>
      <c r="N356" s="254"/>
      <c r="O356" s="252"/>
      <c r="R356" s="499"/>
    </row>
    <row r="357" spans="2:18" x14ac:dyDescent="0.25">
      <c r="B357" s="38"/>
      <c r="C357" s="255"/>
      <c r="D357" s="256"/>
      <c r="E357" s="38"/>
      <c r="F357" s="38"/>
      <c r="G357" s="257"/>
      <c r="K357" s="249"/>
      <c r="L357" s="253"/>
      <c r="M357" s="344"/>
      <c r="N357" s="254"/>
      <c r="O357" s="252"/>
      <c r="R357" s="499"/>
    </row>
    <row r="358" spans="2:18" x14ac:dyDescent="0.25">
      <c r="B358" s="38"/>
      <c r="C358" s="255"/>
      <c r="D358" s="256"/>
      <c r="E358" s="38"/>
      <c r="F358" s="38"/>
      <c r="G358" s="257"/>
      <c r="K358" s="249"/>
      <c r="L358" s="253"/>
      <c r="M358" s="344"/>
      <c r="N358" s="254"/>
      <c r="O358" s="252"/>
      <c r="R358" s="499"/>
    </row>
    <row r="359" spans="2:18" x14ac:dyDescent="0.25">
      <c r="B359" s="38"/>
      <c r="C359" s="255"/>
      <c r="D359" s="256"/>
      <c r="E359" s="38"/>
      <c r="F359" s="38"/>
      <c r="G359" s="257"/>
      <c r="K359" s="249"/>
      <c r="L359" s="253"/>
      <c r="M359" s="344"/>
      <c r="N359" s="254"/>
      <c r="O359" s="252"/>
      <c r="R359" s="499"/>
    </row>
    <row r="360" spans="2:18" x14ac:dyDescent="0.25">
      <c r="B360" s="38"/>
      <c r="C360" s="255"/>
      <c r="D360" s="256"/>
      <c r="E360" s="38"/>
      <c r="F360" s="38"/>
      <c r="G360" s="257"/>
      <c r="K360" s="249"/>
      <c r="L360" s="253"/>
      <c r="M360" s="344"/>
      <c r="N360" s="254"/>
      <c r="O360" s="252"/>
      <c r="R360" s="499"/>
    </row>
    <row r="361" spans="2:18" x14ac:dyDescent="0.25">
      <c r="B361" s="38"/>
      <c r="C361" s="255"/>
      <c r="D361" s="256"/>
      <c r="E361" s="38"/>
      <c r="F361" s="38"/>
      <c r="G361" s="257"/>
      <c r="K361" s="249"/>
      <c r="L361" s="253"/>
      <c r="M361" s="344"/>
      <c r="N361" s="254"/>
      <c r="O361" s="252"/>
      <c r="R361" s="499"/>
    </row>
    <row r="362" spans="2:18" x14ac:dyDescent="0.25">
      <c r="B362" s="38"/>
      <c r="C362" s="255"/>
      <c r="D362" s="256"/>
      <c r="E362" s="38"/>
      <c r="F362" s="38"/>
      <c r="G362" s="257"/>
      <c r="K362" s="249"/>
      <c r="L362" s="253"/>
      <c r="M362" s="344"/>
      <c r="N362" s="254"/>
      <c r="O362" s="252"/>
      <c r="R362" s="499"/>
    </row>
    <row r="363" spans="2:18" x14ac:dyDescent="0.25">
      <c r="B363" s="38"/>
      <c r="C363" s="255"/>
      <c r="D363" s="256"/>
      <c r="E363" s="38"/>
      <c r="F363" s="38"/>
      <c r="G363" s="257"/>
      <c r="K363" s="249"/>
      <c r="L363" s="253"/>
      <c r="M363" s="344"/>
      <c r="N363" s="254"/>
      <c r="O363" s="252"/>
      <c r="R363" s="501"/>
    </row>
    <row r="364" spans="2:18" x14ac:dyDescent="0.25">
      <c r="B364" s="38"/>
      <c r="C364" s="255"/>
      <c r="D364" s="256"/>
      <c r="E364" s="38"/>
      <c r="F364" s="38"/>
      <c r="G364" s="257"/>
      <c r="K364" s="249"/>
      <c r="L364" s="253"/>
      <c r="M364" s="344"/>
      <c r="N364" s="254"/>
      <c r="O364" s="252"/>
      <c r="R364" s="499"/>
    </row>
    <row r="365" spans="2:18" x14ac:dyDescent="0.25">
      <c r="B365" s="38"/>
      <c r="C365" s="255"/>
      <c r="D365" s="256"/>
      <c r="E365" s="38"/>
      <c r="F365" s="38"/>
      <c r="G365" s="257"/>
      <c r="K365" s="249"/>
      <c r="L365" s="253"/>
      <c r="M365" s="344"/>
      <c r="N365" s="254"/>
      <c r="O365" s="252"/>
      <c r="R365" s="499"/>
    </row>
    <row r="366" spans="2:18" x14ac:dyDescent="0.25">
      <c r="B366" s="38"/>
      <c r="C366" s="255"/>
      <c r="D366" s="256"/>
      <c r="E366" s="38"/>
      <c r="F366" s="38"/>
      <c r="G366" s="257"/>
      <c r="K366" s="249"/>
      <c r="L366" s="253"/>
      <c r="M366" s="344"/>
      <c r="N366" s="254"/>
      <c r="O366" s="252"/>
      <c r="R366" s="499"/>
    </row>
    <row r="367" spans="2:18" x14ac:dyDescent="0.25">
      <c r="B367" s="38"/>
      <c r="C367" s="255"/>
      <c r="D367" s="256"/>
      <c r="E367" s="38"/>
      <c r="F367" s="38"/>
      <c r="G367" s="257"/>
      <c r="K367" s="249"/>
      <c r="L367" s="253"/>
      <c r="M367" s="344"/>
      <c r="N367" s="254"/>
      <c r="O367" s="252"/>
      <c r="R367" s="499"/>
    </row>
    <row r="368" spans="2:18" x14ac:dyDescent="0.25">
      <c r="B368" s="38"/>
      <c r="C368" s="255"/>
      <c r="D368" s="256"/>
      <c r="E368" s="38"/>
      <c r="F368" s="38"/>
      <c r="G368" s="257"/>
      <c r="K368" s="249"/>
      <c r="L368" s="253"/>
      <c r="M368" s="344"/>
      <c r="N368" s="254"/>
      <c r="O368" s="252"/>
      <c r="R368" s="499"/>
    </row>
    <row r="369" spans="2:18" x14ac:dyDescent="0.25">
      <c r="B369" s="38"/>
      <c r="C369" s="255"/>
      <c r="D369" s="256"/>
      <c r="E369" s="38"/>
      <c r="F369" s="38"/>
      <c r="G369" s="257"/>
      <c r="K369" s="249"/>
      <c r="L369" s="253"/>
      <c r="M369" s="344"/>
      <c r="N369" s="254"/>
      <c r="O369" s="252"/>
      <c r="R369" s="499"/>
    </row>
    <row r="370" spans="2:18" x14ac:dyDescent="0.25">
      <c r="B370" s="38"/>
      <c r="C370" s="255"/>
      <c r="D370" s="256"/>
      <c r="E370" s="38"/>
      <c r="F370" s="38"/>
      <c r="G370" s="257"/>
      <c r="K370" s="249"/>
      <c r="L370" s="253"/>
      <c r="M370" s="344"/>
      <c r="N370" s="254"/>
      <c r="O370" s="252"/>
      <c r="R370" s="499"/>
    </row>
    <row r="371" spans="2:18" x14ac:dyDescent="0.25">
      <c r="B371" s="38"/>
      <c r="C371" s="255"/>
      <c r="D371" s="256"/>
      <c r="E371" s="38"/>
      <c r="F371" s="38"/>
      <c r="G371" s="257"/>
      <c r="K371" s="249"/>
      <c r="L371" s="253"/>
      <c r="M371" s="344"/>
      <c r="N371" s="254"/>
      <c r="O371" s="252"/>
      <c r="R371" s="499"/>
    </row>
    <row r="372" spans="2:18" x14ac:dyDescent="0.25">
      <c r="B372" s="38"/>
      <c r="C372" s="255"/>
      <c r="D372" s="256"/>
      <c r="E372" s="38"/>
      <c r="F372" s="38"/>
      <c r="G372" s="257"/>
      <c r="K372" s="249"/>
      <c r="L372" s="253"/>
      <c r="M372" s="344"/>
      <c r="N372" s="254"/>
      <c r="O372" s="252"/>
      <c r="R372" s="499"/>
    </row>
    <row r="373" spans="2:18" x14ac:dyDescent="0.25">
      <c r="B373" s="38"/>
      <c r="C373" s="255"/>
      <c r="D373" s="256"/>
      <c r="E373" s="38"/>
      <c r="F373" s="38"/>
      <c r="G373" s="257"/>
      <c r="K373" s="249"/>
      <c r="L373" s="253"/>
      <c r="M373" s="344"/>
      <c r="N373" s="254"/>
      <c r="O373" s="252"/>
      <c r="R373" s="499"/>
    </row>
    <row r="374" spans="2:18" x14ac:dyDescent="0.25">
      <c r="B374" s="38"/>
      <c r="C374" s="255"/>
      <c r="D374" s="256"/>
      <c r="E374" s="38"/>
      <c r="F374" s="38"/>
      <c r="G374" s="257"/>
      <c r="K374" s="249"/>
      <c r="L374" s="253"/>
      <c r="M374" s="344"/>
      <c r="N374" s="254"/>
      <c r="O374" s="252"/>
      <c r="R374" s="499"/>
    </row>
    <row r="375" spans="2:18" x14ac:dyDescent="0.25">
      <c r="B375" s="38"/>
      <c r="C375" s="255"/>
      <c r="D375" s="256"/>
      <c r="E375" s="38"/>
      <c r="F375" s="38"/>
      <c r="G375" s="257"/>
      <c r="K375" s="249"/>
      <c r="L375" s="253"/>
      <c r="M375" s="344"/>
      <c r="N375" s="254"/>
      <c r="O375" s="252"/>
      <c r="R375" s="499"/>
    </row>
    <row r="376" spans="2:18" x14ac:dyDescent="0.25">
      <c r="B376" s="38"/>
      <c r="C376" s="255"/>
      <c r="D376" s="256"/>
      <c r="E376" s="38"/>
      <c r="F376" s="38"/>
      <c r="G376" s="257"/>
      <c r="K376" s="249"/>
      <c r="L376" s="253"/>
      <c r="M376" s="344"/>
      <c r="N376" s="254"/>
      <c r="O376" s="252"/>
      <c r="R376" s="501"/>
    </row>
    <row r="377" spans="2:18" x14ac:dyDescent="0.25">
      <c r="B377" s="38"/>
      <c r="C377" s="255"/>
      <c r="D377" s="256"/>
      <c r="E377" s="38"/>
      <c r="F377" s="38"/>
      <c r="G377" s="257"/>
      <c r="K377" s="249"/>
      <c r="L377" s="253"/>
      <c r="M377" s="344"/>
      <c r="N377" s="254"/>
      <c r="O377" s="252"/>
      <c r="R377" s="499"/>
    </row>
    <row r="378" spans="2:18" x14ac:dyDescent="0.25">
      <c r="B378" s="38"/>
      <c r="C378" s="255"/>
      <c r="D378" s="256"/>
      <c r="E378" s="38"/>
      <c r="F378" s="38"/>
      <c r="G378" s="257"/>
      <c r="K378" s="249"/>
      <c r="L378" s="253"/>
      <c r="M378" s="344"/>
      <c r="N378" s="254"/>
      <c r="O378" s="252"/>
      <c r="R378" s="499"/>
    </row>
    <row r="379" spans="2:18" x14ac:dyDescent="0.25">
      <c r="B379" s="38"/>
      <c r="C379" s="255"/>
      <c r="D379" s="256"/>
      <c r="E379" s="38"/>
      <c r="F379" s="38"/>
      <c r="G379" s="257"/>
      <c r="K379" s="249"/>
      <c r="L379" s="253"/>
      <c r="M379" s="344"/>
      <c r="N379" s="254"/>
      <c r="O379" s="252"/>
      <c r="R379" s="499"/>
    </row>
    <row r="380" spans="2:18" x14ac:dyDescent="0.25">
      <c r="B380" s="38"/>
      <c r="C380" s="255"/>
      <c r="D380" s="256"/>
      <c r="E380" s="38"/>
      <c r="F380" s="38"/>
      <c r="G380" s="257"/>
      <c r="K380" s="249"/>
      <c r="L380" s="253"/>
      <c r="M380" s="344"/>
      <c r="N380" s="254"/>
      <c r="O380" s="252"/>
      <c r="R380" s="499"/>
    </row>
    <row r="381" spans="2:18" x14ac:dyDescent="0.25">
      <c r="B381" s="38"/>
      <c r="C381" s="255"/>
      <c r="D381" s="256"/>
      <c r="E381" s="38"/>
      <c r="F381" s="38"/>
      <c r="G381" s="257"/>
      <c r="K381" s="249"/>
      <c r="L381" s="253"/>
      <c r="M381" s="344"/>
      <c r="N381" s="254"/>
      <c r="O381" s="252"/>
      <c r="R381" s="499"/>
    </row>
    <row r="382" spans="2:18" x14ac:dyDescent="0.25">
      <c r="B382" s="38"/>
      <c r="C382" s="255"/>
      <c r="D382" s="256"/>
      <c r="E382" s="38"/>
      <c r="F382" s="38"/>
      <c r="G382" s="257"/>
      <c r="K382" s="249"/>
      <c r="L382" s="253"/>
      <c r="M382" s="344"/>
      <c r="N382" s="254"/>
      <c r="O382" s="252"/>
      <c r="R382" s="499"/>
    </row>
    <row r="383" spans="2:18" x14ac:dyDescent="0.25">
      <c r="B383" s="38"/>
      <c r="C383" s="255"/>
      <c r="D383" s="256"/>
      <c r="E383" s="38"/>
      <c r="F383" s="38"/>
      <c r="G383" s="257"/>
      <c r="K383" s="249"/>
      <c r="L383" s="253"/>
      <c r="M383" s="344"/>
      <c r="N383" s="254"/>
      <c r="O383" s="252"/>
      <c r="R383" s="499"/>
    </row>
    <row r="384" spans="2:18" x14ac:dyDescent="0.25">
      <c r="B384" s="38"/>
      <c r="C384" s="255"/>
      <c r="D384" s="256"/>
      <c r="E384" s="38"/>
      <c r="F384" s="38"/>
      <c r="G384" s="257"/>
      <c r="K384" s="249"/>
      <c r="L384" s="253"/>
      <c r="M384" s="344"/>
      <c r="N384" s="254"/>
      <c r="O384" s="252"/>
      <c r="R384" s="499"/>
    </row>
    <row r="385" spans="2:18" x14ac:dyDescent="0.25">
      <c r="B385" s="38"/>
      <c r="C385" s="255"/>
      <c r="D385" s="256"/>
      <c r="E385" s="38"/>
      <c r="F385" s="38"/>
      <c r="G385" s="257"/>
      <c r="K385" s="249"/>
      <c r="L385" s="253"/>
      <c r="M385" s="344"/>
      <c r="N385" s="254"/>
      <c r="O385" s="252"/>
      <c r="R385" s="499"/>
    </row>
    <row r="386" spans="2:18" x14ac:dyDescent="0.25">
      <c r="B386" s="38"/>
      <c r="C386" s="255"/>
      <c r="D386" s="256"/>
      <c r="E386" s="38"/>
      <c r="F386" s="38"/>
      <c r="G386" s="257"/>
      <c r="K386" s="249"/>
      <c r="L386" s="253"/>
      <c r="M386" s="344"/>
      <c r="N386" s="254"/>
      <c r="O386" s="252"/>
      <c r="R386" s="499"/>
    </row>
    <row r="387" spans="2:18" x14ac:dyDescent="0.25">
      <c r="B387" s="38"/>
      <c r="C387" s="255"/>
      <c r="D387" s="256"/>
      <c r="E387" s="38"/>
      <c r="F387" s="38"/>
      <c r="G387" s="257"/>
      <c r="K387" s="249"/>
      <c r="L387" s="253"/>
      <c r="M387" s="344"/>
      <c r="N387" s="254"/>
      <c r="O387" s="252"/>
      <c r="R387" s="501"/>
    </row>
    <row r="388" spans="2:18" x14ac:dyDescent="0.25">
      <c r="B388" s="38"/>
      <c r="C388" s="255"/>
      <c r="D388" s="256"/>
      <c r="E388" s="38"/>
      <c r="F388" s="38"/>
      <c r="G388" s="257"/>
      <c r="K388" s="249"/>
      <c r="L388" s="253"/>
      <c r="M388" s="344"/>
      <c r="N388" s="254"/>
      <c r="O388" s="252"/>
      <c r="R388" s="499"/>
    </row>
    <row r="389" spans="2:18" x14ac:dyDescent="0.25">
      <c r="B389" s="38"/>
      <c r="C389" s="255"/>
      <c r="D389" s="256"/>
      <c r="E389" s="38"/>
      <c r="F389" s="38"/>
      <c r="G389" s="257"/>
      <c r="K389" s="249"/>
      <c r="L389" s="253"/>
      <c r="M389" s="344"/>
      <c r="N389" s="254"/>
      <c r="O389" s="252"/>
      <c r="R389" s="499"/>
    </row>
    <row r="390" spans="2:18" x14ac:dyDescent="0.25">
      <c r="B390" s="38"/>
      <c r="C390" s="255"/>
      <c r="D390" s="256"/>
      <c r="E390" s="38"/>
      <c r="F390" s="38"/>
      <c r="G390" s="257"/>
      <c r="K390" s="249"/>
      <c r="L390" s="253"/>
      <c r="M390" s="344"/>
      <c r="N390" s="254"/>
      <c r="O390" s="252"/>
      <c r="R390" s="499"/>
    </row>
    <row r="391" spans="2:18" x14ac:dyDescent="0.25">
      <c r="B391" s="38"/>
      <c r="C391" s="255"/>
      <c r="D391" s="256"/>
      <c r="E391" s="38"/>
      <c r="F391" s="38"/>
      <c r="G391" s="257"/>
      <c r="K391" s="249"/>
      <c r="L391" s="253"/>
      <c r="M391" s="344"/>
      <c r="N391" s="254"/>
      <c r="O391" s="252"/>
      <c r="R391" s="499"/>
    </row>
    <row r="392" spans="2:18" x14ac:dyDescent="0.25">
      <c r="B392" s="38"/>
      <c r="C392" s="255"/>
      <c r="D392" s="256"/>
      <c r="E392" s="38"/>
      <c r="F392" s="38"/>
      <c r="G392" s="257"/>
      <c r="K392" s="249"/>
      <c r="L392" s="253"/>
      <c r="M392" s="344"/>
      <c r="N392" s="254"/>
      <c r="O392" s="252"/>
      <c r="R392" s="499"/>
    </row>
    <row r="393" spans="2:18" x14ac:dyDescent="0.25">
      <c r="B393" s="38"/>
      <c r="C393" s="255"/>
      <c r="D393" s="256"/>
      <c r="E393" s="38"/>
      <c r="F393" s="38"/>
      <c r="G393" s="257"/>
      <c r="K393" s="249"/>
      <c r="L393" s="253"/>
      <c r="M393" s="344"/>
      <c r="N393" s="254"/>
      <c r="O393" s="252"/>
      <c r="R393" s="499"/>
    </row>
    <row r="394" spans="2:18" x14ac:dyDescent="0.25">
      <c r="B394" s="38"/>
      <c r="C394" s="255"/>
      <c r="D394" s="256"/>
      <c r="E394" s="38"/>
      <c r="F394" s="38"/>
      <c r="G394" s="257"/>
      <c r="K394" s="249"/>
      <c r="L394" s="253"/>
      <c r="M394" s="344"/>
      <c r="N394" s="254"/>
      <c r="O394" s="252"/>
      <c r="R394" s="499"/>
    </row>
    <row r="395" spans="2:18" x14ac:dyDescent="0.25">
      <c r="B395" s="38"/>
      <c r="C395" s="255"/>
      <c r="D395" s="256"/>
      <c r="E395" s="38"/>
      <c r="F395" s="38"/>
      <c r="G395" s="257"/>
      <c r="K395" s="249"/>
      <c r="L395" s="253"/>
      <c r="M395" s="344"/>
      <c r="N395" s="254"/>
      <c r="O395" s="252"/>
      <c r="R395" s="499"/>
    </row>
    <row r="396" spans="2:18" x14ac:dyDescent="0.25">
      <c r="B396" s="38"/>
      <c r="C396" s="255"/>
      <c r="D396" s="256"/>
      <c r="E396" s="38"/>
      <c r="F396" s="38"/>
      <c r="G396" s="257"/>
      <c r="K396" s="249"/>
      <c r="L396" s="253"/>
      <c r="M396" s="344"/>
      <c r="N396" s="254"/>
      <c r="O396" s="252"/>
      <c r="R396" s="499"/>
    </row>
    <row r="397" spans="2:18" x14ac:dyDescent="0.25">
      <c r="B397" s="38"/>
      <c r="C397" s="255"/>
      <c r="D397" s="256"/>
      <c r="E397" s="38"/>
      <c r="F397" s="38"/>
      <c r="G397" s="257"/>
      <c r="K397" s="249"/>
      <c r="L397" s="253"/>
      <c r="M397" s="344"/>
      <c r="N397" s="254"/>
      <c r="O397" s="252"/>
      <c r="R397" s="499"/>
    </row>
    <row r="398" spans="2:18" x14ac:dyDescent="0.25">
      <c r="B398" s="38"/>
      <c r="C398" s="255"/>
      <c r="D398" s="256"/>
      <c r="E398" s="38"/>
      <c r="F398" s="38"/>
      <c r="G398" s="257"/>
      <c r="K398" s="249"/>
      <c r="L398" s="253"/>
      <c r="M398" s="344"/>
      <c r="N398" s="254"/>
      <c r="O398" s="252"/>
      <c r="R398" s="499"/>
    </row>
    <row r="399" spans="2:18" x14ac:dyDescent="0.25">
      <c r="B399" s="38"/>
      <c r="C399" s="255"/>
      <c r="D399" s="256"/>
      <c r="E399" s="38"/>
      <c r="F399" s="38"/>
      <c r="G399" s="257"/>
      <c r="K399" s="249"/>
      <c r="L399" s="375"/>
      <c r="M399" s="344"/>
      <c r="N399" s="254"/>
      <c r="O399" s="252"/>
      <c r="R399" s="497"/>
    </row>
    <row r="400" spans="2:18" x14ac:dyDescent="0.25">
      <c r="B400" s="38"/>
      <c r="C400" s="255"/>
      <c r="D400" s="256"/>
      <c r="E400" s="38"/>
      <c r="F400" s="38"/>
      <c r="G400" s="257"/>
      <c r="K400" s="249"/>
      <c r="L400" s="375"/>
      <c r="M400" s="344"/>
      <c r="N400" s="254"/>
      <c r="O400" s="252"/>
    </row>
    <row r="401" spans="2:15" x14ac:dyDescent="0.25">
      <c r="B401" s="38"/>
      <c r="C401" s="255"/>
      <c r="D401" s="256"/>
      <c r="E401" s="38"/>
      <c r="F401" s="38"/>
      <c r="G401" s="257"/>
      <c r="K401" s="249"/>
      <c r="L401" s="375"/>
      <c r="M401" s="344"/>
      <c r="N401" s="254"/>
      <c r="O401" s="252"/>
    </row>
    <row r="402" spans="2:15" x14ac:dyDescent="0.25">
      <c r="B402" s="38"/>
      <c r="C402" s="255"/>
      <c r="D402" s="256"/>
      <c r="E402" s="38"/>
      <c r="F402" s="38"/>
      <c r="G402" s="257"/>
      <c r="K402" s="249"/>
      <c r="L402" s="375"/>
      <c r="M402" s="344"/>
      <c r="N402" s="254"/>
      <c r="O402" s="252"/>
    </row>
  </sheetData>
  <sheetProtection algorithmName="SHA-512" hashValue="HJmfJqVbJFevbTN/++jKqa+zVa68jo0g1JAobzgG95NPqrQ1hr99h0jmse0gLHAGrDfOUg6pMT1UEa4AsxLMdg==" saltValue="0ZtIVXl64HPTZe2sFD1DBg==" spinCount="100000" sheet="1" objects="1" scenarios="1"/>
  <mergeCells count="2">
    <mergeCell ref="H2:I2"/>
    <mergeCell ref="P2:S2"/>
  </mergeCells>
  <conditionalFormatting sqref="P3:R3">
    <cfRule type="expression" dxfId="1" priority="1">
      <formula>$T$3&gt;0</formula>
    </cfRule>
  </conditionalFormatting>
  <hyperlinks>
    <hyperlink ref="E207" r:id="rId1" display="CAT2 Look-Up" xr:uid="{B16DCC3D-7ADD-41CA-8481-E4E3F995EE3C}"/>
    <hyperlink ref="M2" r:id="rId2" xr:uid="{A714D804-00BB-4D07-A6BB-642C9B3FC063}"/>
  </hyperlinks>
  <pageMargins left="0.7" right="0.7" top="0.75" bottom="0.75" header="0.3" footer="0.3"/>
  <pageSetup paperSize="5" scale="73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481F-38A2-4A69-B5AE-DD6921FF1039}">
  <sheetPr>
    <tabColor rgb="FF00B0F0"/>
  </sheetPr>
  <dimension ref="A1:ND394"/>
  <sheetViews>
    <sheetView topLeftCell="M1" zoomScale="90" zoomScaleNormal="90" workbookViewId="0">
      <pane ySplit="2" topLeftCell="A57" activePane="bottomLeft" state="frozen"/>
      <selection activeCell="B2" sqref="B2"/>
      <selection pane="bottomLeft" activeCell="Z87" sqref="Z87"/>
    </sheetView>
  </sheetViews>
  <sheetFormatPr defaultRowHeight="15" x14ac:dyDescent="0.25"/>
  <cols>
    <col min="1" max="1" width="54" style="208" hidden="1" customWidth="1"/>
    <col min="2" max="2" width="49.5703125" style="208" customWidth="1"/>
    <col min="3" max="3" width="41.7109375" style="209" hidden="1" customWidth="1"/>
    <col min="4" max="4" width="12.42578125" style="208" hidden="1" customWidth="1"/>
    <col min="5" max="5" width="13.85546875" style="208" hidden="1" customWidth="1"/>
    <col min="6" max="6" width="11.5703125" style="208" hidden="1" customWidth="1"/>
    <col min="7" max="7" width="10.85546875" style="208" hidden="1" customWidth="1"/>
    <col min="8" max="8" width="15.140625" style="208" hidden="1" customWidth="1"/>
    <col min="9" max="9" width="2.28515625" style="208" hidden="1" customWidth="1"/>
    <col min="10" max="10" width="23.42578125" style="208" hidden="1" customWidth="1"/>
    <col min="11" max="11" width="14" style="210" customWidth="1"/>
    <col min="12" max="12" width="15.140625" style="210" customWidth="1"/>
    <col min="13" max="14" width="16" style="214" customWidth="1"/>
    <col min="15" max="15" width="16" style="265" customWidth="1"/>
    <col min="16" max="16" width="12.28515625" style="215" customWidth="1"/>
    <col min="17" max="17" width="18.28515625" style="213" customWidth="1"/>
    <col min="18" max="18" width="17.42578125" style="350" customWidth="1"/>
    <col min="19" max="19" width="18.85546875" style="264" customWidth="1"/>
    <col min="20" max="20" width="15.7109375" style="263" customWidth="1"/>
    <col min="21" max="109" width="9.140625" style="3"/>
    <col min="110" max="368" width="9.140625" style="4"/>
    <col min="369" max="16384" width="9.140625" style="2"/>
  </cols>
  <sheetData>
    <row r="1" spans="1:368" ht="63.75" customHeight="1" thickBot="1" x14ac:dyDescent="0.3">
      <c r="B1" s="408" t="s">
        <v>1421</v>
      </c>
      <c r="C1" s="409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307"/>
      <c r="P1" s="182"/>
      <c r="Q1" s="182"/>
      <c r="R1" s="345"/>
      <c r="S1" s="306"/>
      <c r="T1" s="305"/>
    </row>
    <row r="2" spans="1:368" ht="81" customHeight="1" thickBot="1" x14ac:dyDescent="0.3">
      <c r="A2" s="229" t="s">
        <v>1416</v>
      </c>
      <c r="B2" s="230" t="s">
        <v>1151</v>
      </c>
      <c r="C2" s="183" t="s">
        <v>582</v>
      </c>
      <c r="D2" s="184" t="s">
        <v>583</v>
      </c>
      <c r="E2" s="184" t="s">
        <v>584</v>
      </c>
      <c r="F2" s="184" t="s">
        <v>585</v>
      </c>
      <c r="G2" s="184" t="s">
        <v>586</v>
      </c>
      <c r="H2" s="184" t="s">
        <v>587</v>
      </c>
      <c r="I2" s="184" t="s">
        <v>588</v>
      </c>
      <c r="J2" s="185" t="s">
        <v>1152</v>
      </c>
      <c r="K2" s="185" t="s">
        <v>1158</v>
      </c>
      <c r="L2" s="304" t="s">
        <v>1177</v>
      </c>
      <c r="M2" s="303" t="s">
        <v>1175</v>
      </c>
      <c r="N2" s="303" t="s">
        <v>1174</v>
      </c>
      <c r="O2" s="302" t="s">
        <v>1165</v>
      </c>
      <c r="P2" s="185" t="s">
        <v>576</v>
      </c>
      <c r="Q2" s="330" t="s">
        <v>1153</v>
      </c>
      <c r="R2" s="224" t="s">
        <v>1166</v>
      </c>
      <c r="S2" s="301" t="s">
        <v>1161</v>
      </c>
      <c r="T2" s="300" t="s">
        <v>1162</v>
      </c>
    </row>
    <row r="3" spans="1:368" x14ac:dyDescent="0.25">
      <c r="A3" s="186" t="s">
        <v>589</v>
      </c>
      <c r="B3" s="186" t="str">
        <f t="shared" ref="B3:B34" si="0">PROPER(A3)</f>
        <v>Adams County Library</v>
      </c>
      <c r="C3" s="187" t="s">
        <v>590</v>
      </c>
      <c r="D3" s="188">
        <v>43</v>
      </c>
      <c r="E3" s="189">
        <v>18036</v>
      </c>
      <c r="F3" s="188">
        <v>1</v>
      </c>
      <c r="G3" s="188">
        <v>0</v>
      </c>
      <c r="H3" s="188" t="s">
        <v>591</v>
      </c>
      <c r="I3" s="188">
        <v>1000</v>
      </c>
      <c r="J3" s="190" t="s">
        <v>592</v>
      </c>
      <c r="K3" s="191">
        <v>0.85</v>
      </c>
      <c r="L3" s="297">
        <f t="shared" ref="L3:L66" si="1">1-K3</f>
        <v>0.15000000000000002</v>
      </c>
      <c r="M3" s="290">
        <v>10000</v>
      </c>
      <c r="N3" s="289">
        <v>5000</v>
      </c>
      <c r="O3" s="294">
        <f t="shared" ref="O3:O66" si="2">MAX(M3,N3)</f>
        <v>10000</v>
      </c>
      <c r="P3" s="192">
        <v>0</v>
      </c>
      <c r="Q3" s="193">
        <f t="shared" ref="Q3:Q66" si="3">O3-P3</f>
        <v>10000</v>
      </c>
      <c r="R3" s="194">
        <v>17487.560000000001</v>
      </c>
      <c r="S3" s="293">
        <f>MIN(Q3,R3)</f>
        <v>10000</v>
      </c>
      <c r="T3" s="292">
        <f>Q3-S3</f>
        <v>0</v>
      </c>
    </row>
    <row r="4" spans="1:368" x14ac:dyDescent="0.25">
      <c r="A4" s="195" t="s">
        <v>593</v>
      </c>
      <c r="B4" s="195" t="str">
        <f t="shared" si="0"/>
        <v>Albertson Memorial Library</v>
      </c>
      <c r="C4" s="196" t="s">
        <v>594</v>
      </c>
      <c r="D4" s="197">
        <v>42</v>
      </c>
      <c r="E4" s="198">
        <v>2749</v>
      </c>
      <c r="F4" s="197">
        <v>1</v>
      </c>
      <c r="G4" s="197">
        <v>0</v>
      </c>
      <c r="H4" s="197" t="s">
        <v>595</v>
      </c>
      <c r="I4" s="197">
        <v>750</v>
      </c>
      <c r="J4" s="199" t="s">
        <v>299</v>
      </c>
      <c r="K4" s="200">
        <v>0.7</v>
      </c>
      <c r="L4" s="291">
        <f t="shared" si="1"/>
        <v>0.30000000000000004</v>
      </c>
      <c r="M4" s="290">
        <v>7500</v>
      </c>
      <c r="N4" s="289">
        <v>5000</v>
      </c>
      <c r="O4" s="288">
        <f t="shared" si="2"/>
        <v>7500</v>
      </c>
      <c r="P4" s="201">
        <v>0</v>
      </c>
      <c r="Q4" s="202">
        <f t="shared" si="3"/>
        <v>7500</v>
      </c>
      <c r="R4" s="203" t="s">
        <v>1176</v>
      </c>
      <c r="S4" s="287" t="s">
        <v>1176</v>
      </c>
      <c r="T4" s="286" t="s">
        <v>1176</v>
      </c>
    </row>
    <row r="5" spans="1:368" x14ac:dyDescent="0.25">
      <c r="A5" s="186" t="s">
        <v>596</v>
      </c>
      <c r="B5" s="186" t="str">
        <f t="shared" si="0"/>
        <v>Allen-Dietzman Public Library</v>
      </c>
      <c r="C5" s="187" t="s">
        <v>597</v>
      </c>
      <c r="D5" s="188">
        <v>43</v>
      </c>
      <c r="E5" s="189">
        <v>791</v>
      </c>
      <c r="F5" s="188">
        <v>1</v>
      </c>
      <c r="G5" s="188">
        <v>0</v>
      </c>
      <c r="H5" s="188" t="s">
        <v>598</v>
      </c>
      <c r="I5" s="188">
        <v>500</v>
      </c>
      <c r="J5" s="190" t="s">
        <v>599</v>
      </c>
      <c r="K5" s="191">
        <v>0.7</v>
      </c>
      <c r="L5" s="297">
        <f t="shared" si="1"/>
        <v>0.30000000000000004</v>
      </c>
      <c r="M5" s="296">
        <v>5000</v>
      </c>
      <c r="N5" s="295">
        <v>5000</v>
      </c>
      <c r="O5" s="294">
        <f t="shared" si="2"/>
        <v>5000</v>
      </c>
      <c r="P5" s="192">
        <v>0</v>
      </c>
      <c r="Q5" s="193">
        <f t="shared" si="3"/>
        <v>5000</v>
      </c>
      <c r="R5" s="194" t="s">
        <v>1176</v>
      </c>
      <c r="S5" s="293" t="s">
        <v>1176</v>
      </c>
      <c r="T5" s="292" t="s">
        <v>1176</v>
      </c>
    </row>
    <row r="6" spans="1:368" x14ac:dyDescent="0.25">
      <c r="A6" s="195" t="s">
        <v>600</v>
      </c>
      <c r="B6" s="195" t="str">
        <f t="shared" si="0"/>
        <v>Alma Public Library</v>
      </c>
      <c r="C6" s="196" t="s">
        <v>601</v>
      </c>
      <c r="D6" s="197">
        <v>43</v>
      </c>
      <c r="E6" s="198">
        <v>6068</v>
      </c>
      <c r="F6" s="197">
        <v>1</v>
      </c>
      <c r="G6" s="197">
        <v>0</v>
      </c>
      <c r="H6" s="197" t="s">
        <v>602</v>
      </c>
      <c r="I6" s="197">
        <v>1000</v>
      </c>
      <c r="J6" s="199" t="s">
        <v>301</v>
      </c>
      <c r="K6" s="200">
        <v>0.6</v>
      </c>
      <c r="L6" s="291">
        <f t="shared" si="1"/>
        <v>0.4</v>
      </c>
      <c r="M6" s="290">
        <v>10000</v>
      </c>
      <c r="N6" s="289">
        <v>5000</v>
      </c>
      <c r="O6" s="288">
        <f t="shared" si="2"/>
        <v>10000</v>
      </c>
      <c r="P6" s="201">
        <v>662</v>
      </c>
      <c r="Q6" s="202">
        <f t="shared" si="3"/>
        <v>9338</v>
      </c>
      <c r="R6" s="203">
        <v>9582.23</v>
      </c>
      <c r="S6" s="287">
        <f>MIN(Q6,R6)</f>
        <v>9338</v>
      </c>
      <c r="T6" s="286">
        <f>Q6-S6</f>
        <v>0</v>
      </c>
    </row>
    <row r="7" spans="1:368" s="205" customFormat="1" x14ac:dyDescent="0.25">
      <c r="A7" s="204" t="s">
        <v>1197</v>
      </c>
      <c r="B7" s="186" t="str">
        <f t="shared" si="0"/>
        <v>Almond Branch (Portage County Public Library)</v>
      </c>
      <c r="C7" s="187">
        <v>122</v>
      </c>
      <c r="D7" s="188"/>
      <c r="E7" s="189"/>
      <c r="F7" s="188"/>
      <c r="G7" s="188"/>
      <c r="H7" s="188"/>
      <c r="I7" s="188"/>
      <c r="J7" s="190"/>
      <c r="K7" s="191">
        <v>0.8</v>
      </c>
      <c r="L7" s="297">
        <f t="shared" si="1"/>
        <v>0.19999999999999996</v>
      </c>
      <c r="M7" s="296" t="s">
        <v>1184</v>
      </c>
      <c r="N7" s="295">
        <v>5000</v>
      </c>
      <c r="O7" s="294">
        <f t="shared" si="2"/>
        <v>5000</v>
      </c>
      <c r="P7" s="192">
        <v>0</v>
      </c>
      <c r="Q7" s="193">
        <f t="shared" si="3"/>
        <v>5000</v>
      </c>
      <c r="R7" s="194">
        <v>9582.23</v>
      </c>
      <c r="S7" s="293">
        <f>MIN(Q7,R7)</f>
        <v>5000</v>
      </c>
      <c r="T7" s="292">
        <f>Q7-S7</f>
        <v>0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</row>
    <row r="8" spans="1:368" s="4" customFormat="1" x14ac:dyDescent="0.25">
      <c r="A8" s="195" t="s">
        <v>603</v>
      </c>
      <c r="B8" s="195" t="str">
        <f t="shared" si="0"/>
        <v>Angie Williams Cox Public Library</v>
      </c>
      <c r="C8" s="196" t="s">
        <v>604</v>
      </c>
      <c r="D8" s="197">
        <v>42</v>
      </c>
      <c r="E8" s="198">
        <v>3728</v>
      </c>
      <c r="F8" s="197">
        <v>1</v>
      </c>
      <c r="G8" s="197">
        <v>0</v>
      </c>
      <c r="H8" s="197" t="s">
        <v>605</v>
      </c>
      <c r="I8" s="197">
        <v>750</v>
      </c>
      <c r="J8" s="199" t="s">
        <v>606</v>
      </c>
      <c r="K8" s="200">
        <v>0.7</v>
      </c>
      <c r="L8" s="291">
        <f t="shared" si="1"/>
        <v>0.30000000000000004</v>
      </c>
      <c r="M8" s="299">
        <v>7500</v>
      </c>
      <c r="N8" s="298">
        <v>7500</v>
      </c>
      <c r="O8" s="288">
        <f t="shared" si="2"/>
        <v>7500</v>
      </c>
      <c r="P8" s="201">
        <v>0</v>
      </c>
      <c r="Q8" s="202">
        <f t="shared" si="3"/>
        <v>7500</v>
      </c>
      <c r="R8" s="203">
        <v>9582.23</v>
      </c>
      <c r="S8" s="287">
        <f>MIN(Q8,R8)</f>
        <v>7500</v>
      </c>
      <c r="T8" s="286">
        <f>Q8-S8</f>
        <v>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368" s="205" customFormat="1" x14ac:dyDescent="0.25">
      <c r="A9" s="204" t="s">
        <v>607</v>
      </c>
      <c r="B9" s="186" t="str">
        <f t="shared" si="0"/>
        <v>Antigo Public Library</v>
      </c>
      <c r="C9" s="187" t="s">
        <v>608</v>
      </c>
      <c r="D9" s="188">
        <v>43</v>
      </c>
      <c r="E9" s="189">
        <v>19907</v>
      </c>
      <c r="F9" s="188">
        <v>1</v>
      </c>
      <c r="G9" s="188">
        <v>3</v>
      </c>
      <c r="H9" s="188" t="s">
        <v>609</v>
      </c>
      <c r="I9" s="188">
        <v>1000</v>
      </c>
      <c r="J9" s="190" t="s">
        <v>305</v>
      </c>
      <c r="K9" s="191">
        <v>0.8</v>
      </c>
      <c r="L9" s="297">
        <f t="shared" si="1"/>
        <v>0.19999999999999996</v>
      </c>
      <c r="M9" s="296">
        <v>10000</v>
      </c>
      <c r="N9" s="295">
        <v>0</v>
      </c>
      <c r="O9" s="294">
        <f t="shared" si="2"/>
        <v>10000</v>
      </c>
      <c r="P9" s="192">
        <v>0</v>
      </c>
      <c r="Q9" s="193">
        <f t="shared" si="3"/>
        <v>10000</v>
      </c>
      <c r="R9" s="194" t="s">
        <v>1176</v>
      </c>
      <c r="S9" s="293" t="s">
        <v>1176</v>
      </c>
      <c r="T9" s="292" t="s">
        <v>1176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</row>
    <row r="10" spans="1:368" s="205" customFormat="1" x14ac:dyDescent="0.25">
      <c r="A10" s="195" t="s">
        <v>610</v>
      </c>
      <c r="B10" s="195" t="str">
        <f t="shared" si="0"/>
        <v>Argyle Public Library</v>
      </c>
      <c r="C10" s="196" t="s">
        <v>611</v>
      </c>
      <c r="D10" s="197">
        <v>42</v>
      </c>
      <c r="E10" s="198">
        <v>1605</v>
      </c>
      <c r="F10" s="197">
        <v>1</v>
      </c>
      <c r="G10" s="197">
        <v>0</v>
      </c>
      <c r="H10" s="197" t="s">
        <v>612</v>
      </c>
      <c r="I10" s="197">
        <v>500</v>
      </c>
      <c r="J10" s="199" t="s">
        <v>307</v>
      </c>
      <c r="K10" s="200">
        <v>0.6</v>
      </c>
      <c r="L10" s="291">
        <f t="shared" si="1"/>
        <v>0.4</v>
      </c>
      <c r="M10" s="299">
        <v>5000</v>
      </c>
      <c r="N10" s="298">
        <v>5000</v>
      </c>
      <c r="O10" s="288">
        <f t="shared" si="2"/>
        <v>5000</v>
      </c>
      <c r="P10" s="201">
        <v>0</v>
      </c>
      <c r="Q10" s="202">
        <f t="shared" si="3"/>
        <v>5000</v>
      </c>
      <c r="R10" s="203">
        <v>9582.23</v>
      </c>
      <c r="S10" s="287">
        <f>MIN(Q10,R10)</f>
        <v>5000</v>
      </c>
      <c r="T10" s="286">
        <f>Q10-S10</f>
        <v>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</row>
    <row r="11" spans="1:368" s="205" customFormat="1" x14ac:dyDescent="0.25">
      <c r="A11" s="204" t="s">
        <v>1412</v>
      </c>
      <c r="B11" s="186" t="str">
        <f t="shared" si="0"/>
        <v>Athens Branch (Marathon County Public Library)</v>
      </c>
      <c r="C11" s="187"/>
      <c r="D11" s="188"/>
      <c r="E11" s="189"/>
      <c r="F11" s="188"/>
      <c r="G11" s="188"/>
      <c r="H11" s="188"/>
      <c r="I11" s="188"/>
      <c r="J11" s="190"/>
      <c r="K11" s="191">
        <v>0.6</v>
      </c>
      <c r="L11" s="297">
        <f t="shared" si="1"/>
        <v>0.4</v>
      </c>
      <c r="M11" s="296" t="s">
        <v>1184</v>
      </c>
      <c r="N11" s="295">
        <v>5000</v>
      </c>
      <c r="O11" s="294">
        <f t="shared" si="2"/>
        <v>5000</v>
      </c>
      <c r="P11" s="192">
        <v>0</v>
      </c>
      <c r="Q11" s="193">
        <f t="shared" si="3"/>
        <v>5000</v>
      </c>
      <c r="R11" s="194" t="s">
        <v>1176</v>
      </c>
      <c r="S11" s="293" t="s">
        <v>1176</v>
      </c>
      <c r="T11" s="292" t="s">
        <v>1176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</row>
    <row r="12" spans="1:368" x14ac:dyDescent="0.25">
      <c r="A12" s="195" t="s">
        <v>613</v>
      </c>
      <c r="B12" s="195" t="str">
        <f t="shared" si="0"/>
        <v>Augusta Memorial Public Library</v>
      </c>
      <c r="C12" s="196" t="s">
        <v>614</v>
      </c>
      <c r="D12" s="197">
        <v>42</v>
      </c>
      <c r="E12" s="198">
        <v>3143</v>
      </c>
      <c r="F12" s="197">
        <v>1</v>
      </c>
      <c r="G12" s="197">
        <v>0</v>
      </c>
      <c r="H12" s="197" t="s">
        <v>615</v>
      </c>
      <c r="I12" s="197">
        <v>750</v>
      </c>
      <c r="J12" s="199" t="s">
        <v>311</v>
      </c>
      <c r="K12" s="200">
        <v>0.7</v>
      </c>
      <c r="L12" s="291">
        <f t="shared" si="1"/>
        <v>0.30000000000000004</v>
      </c>
      <c r="M12" s="290">
        <v>7500</v>
      </c>
      <c r="N12" s="289">
        <v>5000</v>
      </c>
      <c r="O12" s="288">
        <f t="shared" si="2"/>
        <v>7500</v>
      </c>
      <c r="P12" s="201">
        <v>0</v>
      </c>
      <c r="Q12" s="202">
        <f t="shared" si="3"/>
        <v>7500</v>
      </c>
      <c r="R12" s="203" t="s">
        <v>1176</v>
      </c>
      <c r="S12" s="287" t="s">
        <v>1176</v>
      </c>
      <c r="T12" s="286" t="s">
        <v>1176</v>
      </c>
    </row>
    <row r="13" spans="1:368" s="205" customFormat="1" x14ac:dyDescent="0.25">
      <c r="A13" s="204" t="s">
        <v>616</v>
      </c>
      <c r="B13" s="186" t="str">
        <f t="shared" si="0"/>
        <v>Bad River Public Tribal Library</v>
      </c>
      <c r="C13" s="187" t="s">
        <v>617</v>
      </c>
      <c r="D13" s="188">
        <v>42</v>
      </c>
      <c r="E13" s="189">
        <v>1097</v>
      </c>
      <c r="F13" s="188">
        <v>1</v>
      </c>
      <c r="G13" s="188">
        <v>0</v>
      </c>
      <c r="H13" s="188" t="s">
        <v>618</v>
      </c>
      <c r="I13" s="188">
        <v>500</v>
      </c>
      <c r="J13" s="190" t="s">
        <v>619</v>
      </c>
      <c r="K13" s="191">
        <v>0.8</v>
      </c>
      <c r="L13" s="297">
        <f t="shared" si="1"/>
        <v>0.19999999999999996</v>
      </c>
      <c r="M13" s="296">
        <v>5000</v>
      </c>
      <c r="N13" s="295">
        <v>0</v>
      </c>
      <c r="O13" s="294">
        <f t="shared" si="2"/>
        <v>5000</v>
      </c>
      <c r="P13" s="192">
        <v>0</v>
      </c>
      <c r="Q13" s="193">
        <f t="shared" si="3"/>
        <v>5000</v>
      </c>
      <c r="R13" s="194" t="s">
        <v>1176</v>
      </c>
      <c r="S13" s="293" t="s">
        <v>1176</v>
      </c>
      <c r="T13" s="292" t="s">
        <v>1176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</row>
    <row r="14" spans="1:368" s="205" customFormat="1" x14ac:dyDescent="0.25">
      <c r="A14" s="186" t="s">
        <v>1198</v>
      </c>
      <c r="B14" s="195" t="str">
        <f t="shared" si="0"/>
        <v>Baileys Harbor Library (Door County Library)</v>
      </c>
      <c r="C14" s="187"/>
      <c r="D14" s="188"/>
      <c r="E14" s="189"/>
      <c r="F14" s="188"/>
      <c r="G14" s="188"/>
      <c r="H14" s="188"/>
      <c r="I14" s="188"/>
      <c r="J14" s="190"/>
      <c r="K14" s="200">
        <v>0.6</v>
      </c>
      <c r="L14" s="291">
        <f t="shared" si="1"/>
        <v>0.4</v>
      </c>
      <c r="M14" s="299" t="s">
        <v>1184</v>
      </c>
      <c r="N14" s="298">
        <v>5000</v>
      </c>
      <c r="O14" s="288">
        <f t="shared" si="2"/>
        <v>5000</v>
      </c>
      <c r="P14" s="201">
        <v>0</v>
      </c>
      <c r="Q14" s="202">
        <f t="shared" si="3"/>
        <v>5000</v>
      </c>
      <c r="R14" s="203">
        <v>9582.23</v>
      </c>
      <c r="S14" s="287">
        <f t="shared" ref="S14:S21" si="4">MIN(Q14,R14)</f>
        <v>5000</v>
      </c>
      <c r="T14" s="286">
        <f t="shared" ref="T14:T21" si="5">Q14-S14</f>
        <v>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</row>
    <row r="15" spans="1:368" x14ac:dyDescent="0.25">
      <c r="A15" s="195" t="s">
        <v>620</v>
      </c>
      <c r="B15" s="186" t="str">
        <f t="shared" si="0"/>
        <v>Balsam Lake Public Library</v>
      </c>
      <c r="C15" s="196" t="s">
        <v>621</v>
      </c>
      <c r="D15" s="197">
        <v>42</v>
      </c>
      <c r="E15" s="198">
        <v>2447</v>
      </c>
      <c r="F15" s="197">
        <v>1</v>
      </c>
      <c r="G15" s="197">
        <v>0</v>
      </c>
      <c r="H15" s="197" t="s">
        <v>622</v>
      </c>
      <c r="I15" s="197">
        <v>750</v>
      </c>
      <c r="J15" s="199" t="s">
        <v>623</v>
      </c>
      <c r="K15" s="191">
        <v>0.8</v>
      </c>
      <c r="L15" s="297">
        <f t="shared" si="1"/>
        <v>0.19999999999999996</v>
      </c>
      <c r="M15" s="290">
        <v>7500</v>
      </c>
      <c r="N15" s="289">
        <v>5000</v>
      </c>
      <c r="O15" s="294">
        <f t="shared" si="2"/>
        <v>7500</v>
      </c>
      <c r="P15" s="192">
        <v>0</v>
      </c>
      <c r="Q15" s="193">
        <f t="shared" si="3"/>
        <v>7500</v>
      </c>
      <c r="R15" s="194">
        <v>9582.23</v>
      </c>
      <c r="S15" s="293">
        <f t="shared" si="4"/>
        <v>7500</v>
      </c>
      <c r="T15" s="292">
        <f t="shared" si="5"/>
        <v>0</v>
      </c>
    </row>
    <row r="16" spans="1:368" x14ac:dyDescent="0.25">
      <c r="A16" s="186" t="s">
        <v>624</v>
      </c>
      <c r="B16" s="195" t="str">
        <f t="shared" si="0"/>
        <v>Barneveld Public Library</v>
      </c>
      <c r="C16" s="187" t="s">
        <v>625</v>
      </c>
      <c r="D16" s="188">
        <v>42</v>
      </c>
      <c r="E16" s="189">
        <v>3518</v>
      </c>
      <c r="F16" s="188">
        <v>1</v>
      </c>
      <c r="G16" s="188">
        <v>0</v>
      </c>
      <c r="H16" s="188" t="s">
        <v>626</v>
      </c>
      <c r="I16" s="188">
        <v>750</v>
      </c>
      <c r="J16" s="190" t="s">
        <v>314</v>
      </c>
      <c r="K16" s="200">
        <v>0.5</v>
      </c>
      <c r="L16" s="291">
        <f t="shared" si="1"/>
        <v>0.5</v>
      </c>
      <c r="M16" s="290">
        <v>7500</v>
      </c>
      <c r="N16" s="289">
        <v>5000</v>
      </c>
      <c r="O16" s="288">
        <f t="shared" si="2"/>
        <v>7500</v>
      </c>
      <c r="P16" s="201">
        <v>0</v>
      </c>
      <c r="Q16" s="202">
        <f t="shared" si="3"/>
        <v>7500</v>
      </c>
      <c r="R16" s="203">
        <v>9582.23</v>
      </c>
      <c r="S16" s="287">
        <f t="shared" si="4"/>
        <v>7500</v>
      </c>
      <c r="T16" s="286">
        <f t="shared" si="5"/>
        <v>0</v>
      </c>
    </row>
    <row r="17" spans="1:368" x14ac:dyDescent="0.25">
      <c r="A17" s="195" t="s">
        <v>627</v>
      </c>
      <c r="B17" s="186" t="str">
        <f t="shared" si="0"/>
        <v>Bayfield Carnegie Public Library</v>
      </c>
      <c r="C17" s="196" t="s">
        <v>628</v>
      </c>
      <c r="D17" s="197">
        <v>43</v>
      </c>
      <c r="E17" s="198">
        <v>4100</v>
      </c>
      <c r="F17" s="197">
        <v>1</v>
      </c>
      <c r="G17" s="197">
        <v>0</v>
      </c>
      <c r="H17" s="197" t="s">
        <v>629</v>
      </c>
      <c r="I17" s="197">
        <v>750</v>
      </c>
      <c r="J17" s="199" t="s">
        <v>316</v>
      </c>
      <c r="K17" s="191">
        <v>0.85</v>
      </c>
      <c r="L17" s="297">
        <f t="shared" si="1"/>
        <v>0.15000000000000002</v>
      </c>
      <c r="M17" s="290">
        <v>7500</v>
      </c>
      <c r="N17" s="289">
        <v>5000</v>
      </c>
      <c r="O17" s="294">
        <f t="shared" si="2"/>
        <v>7500</v>
      </c>
      <c r="P17" s="192">
        <v>0</v>
      </c>
      <c r="Q17" s="193">
        <f t="shared" si="3"/>
        <v>7500</v>
      </c>
      <c r="R17" s="194">
        <v>9582.23</v>
      </c>
      <c r="S17" s="293">
        <f t="shared" si="4"/>
        <v>7500</v>
      </c>
      <c r="T17" s="292">
        <f t="shared" si="5"/>
        <v>0</v>
      </c>
    </row>
    <row r="18" spans="1:368" x14ac:dyDescent="0.25">
      <c r="A18" s="186" t="s">
        <v>630</v>
      </c>
      <c r="B18" s="195" t="str">
        <f t="shared" si="0"/>
        <v>Bekkum Memorial Public Library</v>
      </c>
      <c r="C18" s="187" t="s">
        <v>631</v>
      </c>
      <c r="D18" s="188">
        <v>42</v>
      </c>
      <c r="E18" s="189">
        <v>5319</v>
      </c>
      <c r="F18" s="188">
        <v>1</v>
      </c>
      <c r="G18" s="188">
        <v>0</v>
      </c>
      <c r="H18" s="188" t="s">
        <v>632</v>
      </c>
      <c r="I18" s="188">
        <v>1000</v>
      </c>
      <c r="J18" s="190" t="s">
        <v>633</v>
      </c>
      <c r="K18" s="200">
        <v>0.6</v>
      </c>
      <c r="L18" s="291">
        <f t="shared" si="1"/>
        <v>0.4</v>
      </c>
      <c r="M18" s="290">
        <v>10000</v>
      </c>
      <c r="N18" s="289">
        <v>7500</v>
      </c>
      <c r="O18" s="288">
        <f t="shared" si="2"/>
        <v>10000</v>
      </c>
      <c r="P18" s="201">
        <v>848</v>
      </c>
      <c r="Q18" s="202">
        <f t="shared" si="3"/>
        <v>9152</v>
      </c>
      <c r="R18" s="203">
        <v>11958.62</v>
      </c>
      <c r="S18" s="287">
        <f t="shared" si="4"/>
        <v>9152</v>
      </c>
      <c r="T18" s="286">
        <f t="shared" si="5"/>
        <v>0</v>
      </c>
    </row>
    <row r="19" spans="1:368" x14ac:dyDescent="0.25">
      <c r="A19" s="195" t="s">
        <v>634</v>
      </c>
      <c r="B19" s="186" t="str">
        <f t="shared" si="0"/>
        <v>Belleville Public Library</v>
      </c>
      <c r="C19" s="196" t="s">
        <v>635</v>
      </c>
      <c r="D19" s="197">
        <v>42</v>
      </c>
      <c r="E19" s="198">
        <v>3283</v>
      </c>
      <c r="F19" s="197">
        <v>1</v>
      </c>
      <c r="G19" s="197">
        <v>0</v>
      </c>
      <c r="H19" s="197" t="s">
        <v>636</v>
      </c>
      <c r="I19" s="197">
        <v>750</v>
      </c>
      <c r="J19" s="199" t="s">
        <v>318</v>
      </c>
      <c r="K19" s="191">
        <v>0.6</v>
      </c>
      <c r="L19" s="297">
        <f t="shared" si="1"/>
        <v>0.4</v>
      </c>
      <c r="M19" s="290">
        <v>7500</v>
      </c>
      <c r="N19" s="289">
        <v>5000</v>
      </c>
      <c r="O19" s="294">
        <f t="shared" si="2"/>
        <v>7500</v>
      </c>
      <c r="P19" s="192">
        <v>0</v>
      </c>
      <c r="Q19" s="193">
        <f t="shared" si="3"/>
        <v>7500</v>
      </c>
      <c r="R19" s="194">
        <v>11019.56</v>
      </c>
      <c r="S19" s="293">
        <f t="shared" si="4"/>
        <v>7500</v>
      </c>
      <c r="T19" s="292">
        <f t="shared" si="5"/>
        <v>0</v>
      </c>
    </row>
    <row r="20" spans="1:368" x14ac:dyDescent="0.25">
      <c r="A20" s="186" t="s">
        <v>637</v>
      </c>
      <c r="B20" s="195" t="str">
        <f t="shared" si="0"/>
        <v>Ben Guthrie--Lac Du Flambeau Public Library</v>
      </c>
      <c r="C20" s="187" t="s">
        <v>638</v>
      </c>
      <c r="D20" s="188">
        <v>43</v>
      </c>
      <c r="E20" s="189">
        <v>3466</v>
      </c>
      <c r="F20" s="188">
        <v>1</v>
      </c>
      <c r="G20" s="188">
        <v>0</v>
      </c>
      <c r="H20" s="188" t="s">
        <v>639</v>
      </c>
      <c r="I20" s="188">
        <v>750</v>
      </c>
      <c r="J20" s="190" t="s">
        <v>640</v>
      </c>
      <c r="K20" s="200">
        <v>0.85</v>
      </c>
      <c r="L20" s="291">
        <f t="shared" si="1"/>
        <v>0.15000000000000002</v>
      </c>
      <c r="M20" s="299">
        <v>7500</v>
      </c>
      <c r="N20" s="298">
        <v>7500</v>
      </c>
      <c r="O20" s="288">
        <f t="shared" si="2"/>
        <v>7500</v>
      </c>
      <c r="P20" s="201">
        <v>0</v>
      </c>
      <c r="Q20" s="202">
        <f t="shared" si="3"/>
        <v>7500</v>
      </c>
      <c r="R20" s="203">
        <v>9582.23</v>
      </c>
      <c r="S20" s="287">
        <f t="shared" si="4"/>
        <v>7500</v>
      </c>
      <c r="T20" s="286">
        <f t="shared" si="5"/>
        <v>0</v>
      </c>
    </row>
    <row r="21" spans="1:368" x14ac:dyDescent="0.25">
      <c r="A21" s="195" t="s">
        <v>641</v>
      </c>
      <c r="B21" s="186" t="str">
        <f t="shared" si="0"/>
        <v>Benton Public Library</v>
      </c>
      <c r="C21" s="196" t="s">
        <v>642</v>
      </c>
      <c r="D21" s="197">
        <v>42</v>
      </c>
      <c r="E21" s="198">
        <v>1517</v>
      </c>
      <c r="F21" s="197">
        <v>1</v>
      </c>
      <c r="G21" s="197">
        <v>0</v>
      </c>
      <c r="H21" s="197" t="s">
        <v>612</v>
      </c>
      <c r="I21" s="197">
        <v>500</v>
      </c>
      <c r="J21" s="199" t="s">
        <v>320</v>
      </c>
      <c r="K21" s="191">
        <v>0.6</v>
      </c>
      <c r="L21" s="297">
        <f t="shared" si="1"/>
        <v>0.4</v>
      </c>
      <c r="M21" s="296">
        <v>5000</v>
      </c>
      <c r="N21" s="295">
        <v>5000</v>
      </c>
      <c r="O21" s="294">
        <f t="shared" si="2"/>
        <v>5000</v>
      </c>
      <c r="P21" s="192">
        <v>0</v>
      </c>
      <c r="Q21" s="193">
        <f t="shared" si="3"/>
        <v>5000</v>
      </c>
      <c r="R21" s="194">
        <v>9582.23</v>
      </c>
      <c r="S21" s="293">
        <f t="shared" si="4"/>
        <v>5000</v>
      </c>
      <c r="T21" s="292">
        <f t="shared" si="5"/>
        <v>0</v>
      </c>
    </row>
    <row r="22" spans="1:368" s="205" customFormat="1" x14ac:dyDescent="0.25">
      <c r="A22" s="204" t="s">
        <v>1199</v>
      </c>
      <c r="B22" s="195" t="str">
        <f t="shared" si="0"/>
        <v>Birnamwood Branch (Outagamie Waupaca Library System)</v>
      </c>
      <c r="C22" s="187"/>
      <c r="D22" s="188"/>
      <c r="E22" s="189"/>
      <c r="F22" s="188"/>
      <c r="G22" s="188"/>
      <c r="H22" s="188"/>
      <c r="I22" s="188"/>
      <c r="J22" s="190"/>
      <c r="K22" s="200">
        <v>0.7</v>
      </c>
      <c r="L22" s="291">
        <f t="shared" si="1"/>
        <v>0.30000000000000004</v>
      </c>
      <c r="M22" s="299" t="s">
        <v>1184</v>
      </c>
      <c r="N22" s="298">
        <v>5000</v>
      </c>
      <c r="O22" s="288">
        <f t="shared" si="2"/>
        <v>5000</v>
      </c>
      <c r="P22" s="201">
        <v>0</v>
      </c>
      <c r="Q22" s="202">
        <f t="shared" si="3"/>
        <v>5000</v>
      </c>
      <c r="R22" s="203" t="s">
        <v>1176</v>
      </c>
      <c r="S22" s="287" t="s">
        <v>1176</v>
      </c>
      <c r="T22" s="286" t="s">
        <v>1176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</row>
    <row r="23" spans="1:368" x14ac:dyDescent="0.25">
      <c r="A23" s="195" t="s">
        <v>643</v>
      </c>
      <c r="B23" s="186" t="str">
        <f t="shared" si="0"/>
        <v>Black Creek Village Library</v>
      </c>
      <c r="C23" s="196" t="s">
        <v>644</v>
      </c>
      <c r="D23" s="197">
        <v>42</v>
      </c>
      <c r="E23" s="198">
        <v>6658</v>
      </c>
      <c r="F23" s="197">
        <v>1</v>
      </c>
      <c r="G23" s="197">
        <v>0</v>
      </c>
      <c r="H23" s="197" t="s">
        <v>645</v>
      </c>
      <c r="I23" s="197">
        <v>1000</v>
      </c>
      <c r="J23" s="199" t="s">
        <v>646</v>
      </c>
      <c r="K23" s="191">
        <v>0.6</v>
      </c>
      <c r="L23" s="297">
        <f t="shared" si="1"/>
        <v>0.4</v>
      </c>
      <c r="M23" s="290">
        <v>10000</v>
      </c>
      <c r="N23" s="289">
        <v>5000</v>
      </c>
      <c r="O23" s="294">
        <f t="shared" si="2"/>
        <v>10000</v>
      </c>
      <c r="P23" s="192">
        <v>0</v>
      </c>
      <c r="Q23" s="193">
        <f t="shared" si="3"/>
        <v>10000</v>
      </c>
      <c r="R23" s="194">
        <v>13534.89</v>
      </c>
      <c r="S23" s="293">
        <f t="shared" ref="S23:S29" si="6">MIN(Q23,R23)</f>
        <v>10000</v>
      </c>
      <c r="T23" s="292">
        <f t="shared" ref="T23:T29" si="7">Q23-S23</f>
        <v>0</v>
      </c>
    </row>
    <row r="24" spans="1:368" x14ac:dyDescent="0.25">
      <c r="A24" s="186" t="s">
        <v>647</v>
      </c>
      <c r="B24" s="195" t="str">
        <f t="shared" si="0"/>
        <v>Blair-Preston Public Library</v>
      </c>
      <c r="C24" s="187" t="s">
        <v>648</v>
      </c>
      <c r="D24" s="188">
        <v>42</v>
      </c>
      <c r="E24" s="189">
        <v>3134</v>
      </c>
      <c r="F24" s="188">
        <v>1</v>
      </c>
      <c r="G24" s="188">
        <v>0</v>
      </c>
      <c r="H24" s="188" t="s">
        <v>649</v>
      </c>
      <c r="I24" s="188">
        <v>750</v>
      </c>
      <c r="J24" s="190" t="s">
        <v>650</v>
      </c>
      <c r="K24" s="200">
        <v>0.7</v>
      </c>
      <c r="L24" s="291">
        <f t="shared" si="1"/>
        <v>0.30000000000000004</v>
      </c>
      <c r="M24" s="290">
        <v>7500</v>
      </c>
      <c r="N24" s="289">
        <v>5000</v>
      </c>
      <c r="O24" s="288">
        <f t="shared" si="2"/>
        <v>7500</v>
      </c>
      <c r="P24" s="201">
        <v>302</v>
      </c>
      <c r="Q24" s="202">
        <f t="shared" si="3"/>
        <v>7198</v>
      </c>
      <c r="R24" s="203">
        <v>9582.23</v>
      </c>
      <c r="S24" s="287">
        <f t="shared" si="6"/>
        <v>7198</v>
      </c>
      <c r="T24" s="286">
        <f t="shared" si="7"/>
        <v>0</v>
      </c>
    </row>
    <row r="25" spans="1:368" x14ac:dyDescent="0.25">
      <c r="A25" s="195" t="s">
        <v>651</v>
      </c>
      <c r="B25" s="186" t="str">
        <f t="shared" si="0"/>
        <v>Blanchardville Public Library</v>
      </c>
      <c r="C25" s="196" t="s">
        <v>652</v>
      </c>
      <c r="D25" s="197">
        <v>42</v>
      </c>
      <c r="E25" s="198">
        <v>1592</v>
      </c>
      <c r="F25" s="197">
        <v>1</v>
      </c>
      <c r="G25" s="197">
        <v>0</v>
      </c>
      <c r="H25" s="197" t="s">
        <v>612</v>
      </c>
      <c r="I25" s="197">
        <v>500</v>
      </c>
      <c r="J25" s="199" t="s">
        <v>653</v>
      </c>
      <c r="K25" s="191">
        <v>0.6</v>
      </c>
      <c r="L25" s="297">
        <f t="shared" si="1"/>
        <v>0.4</v>
      </c>
      <c r="M25" s="296">
        <v>5000</v>
      </c>
      <c r="N25" s="295">
        <v>5000</v>
      </c>
      <c r="O25" s="294">
        <f t="shared" si="2"/>
        <v>5000</v>
      </c>
      <c r="P25" s="192">
        <v>0</v>
      </c>
      <c r="Q25" s="193">
        <f t="shared" si="3"/>
        <v>5000</v>
      </c>
      <c r="R25" s="194">
        <v>9582.23</v>
      </c>
      <c r="S25" s="293">
        <f t="shared" si="6"/>
        <v>5000</v>
      </c>
      <c r="T25" s="292">
        <f t="shared" si="7"/>
        <v>0</v>
      </c>
    </row>
    <row r="26" spans="1:368" x14ac:dyDescent="0.25">
      <c r="A26" s="186" t="s">
        <v>654</v>
      </c>
      <c r="B26" s="195" t="str">
        <f t="shared" si="0"/>
        <v>Bloomington Public Library</v>
      </c>
      <c r="C26" s="187" t="s">
        <v>655</v>
      </c>
      <c r="D26" s="188">
        <v>42</v>
      </c>
      <c r="E26" s="189">
        <v>1403</v>
      </c>
      <c r="F26" s="188">
        <v>1</v>
      </c>
      <c r="G26" s="188">
        <v>0</v>
      </c>
      <c r="H26" s="188" t="s">
        <v>598</v>
      </c>
      <c r="I26" s="188">
        <v>500</v>
      </c>
      <c r="J26" s="190" t="s">
        <v>656</v>
      </c>
      <c r="K26" s="200">
        <v>0.7</v>
      </c>
      <c r="L26" s="291">
        <f t="shared" si="1"/>
        <v>0.30000000000000004</v>
      </c>
      <c r="M26" s="299">
        <v>5000</v>
      </c>
      <c r="N26" s="298">
        <v>5000</v>
      </c>
      <c r="O26" s="288">
        <f t="shared" si="2"/>
        <v>5000</v>
      </c>
      <c r="P26" s="201">
        <v>0</v>
      </c>
      <c r="Q26" s="202">
        <f t="shared" si="3"/>
        <v>5000</v>
      </c>
      <c r="R26" s="203">
        <v>9582.23</v>
      </c>
      <c r="S26" s="287">
        <f t="shared" si="6"/>
        <v>5000</v>
      </c>
      <c r="T26" s="286">
        <f t="shared" si="7"/>
        <v>0</v>
      </c>
    </row>
    <row r="27" spans="1:368" s="205" customFormat="1" x14ac:dyDescent="0.25">
      <c r="A27" s="195" t="s">
        <v>1185</v>
      </c>
      <c r="B27" s="186" t="str">
        <f t="shared" si="0"/>
        <v>Bonduel Branch Library</v>
      </c>
      <c r="C27" s="196"/>
      <c r="D27" s="197"/>
      <c r="E27" s="198"/>
      <c r="F27" s="197"/>
      <c r="G27" s="197"/>
      <c r="H27" s="197"/>
      <c r="I27" s="197"/>
      <c r="J27" s="199"/>
      <c r="K27" s="191">
        <v>0.6</v>
      </c>
      <c r="L27" s="297">
        <f t="shared" si="1"/>
        <v>0.4</v>
      </c>
      <c r="M27" s="296" t="s">
        <v>1184</v>
      </c>
      <c r="N27" s="295">
        <v>5000</v>
      </c>
      <c r="O27" s="294">
        <f t="shared" si="2"/>
        <v>5000</v>
      </c>
      <c r="P27" s="192">
        <v>0</v>
      </c>
      <c r="Q27" s="193">
        <f t="shared" si="3"/>
        <v>5000</v>
      </c>
      <c r="R27" s="194">
        <v>9582.23</v>
      </c>
      <c r="S27" s="293">
        <f t="shared" si="6"/>
        <v>5000</v>
      </c>
      <c r="T27" s="292">
        <f t="shared" si="7"/>
        <v>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</row>
    <row r="28" spans="1:368" x14ac:dyDescent="0.25">
      <c r="A28" s="186" t="s">
        <v>657</v>
      </c>
      <c r="B28" s="195" t="str">
        <f t="shared" si="0"/>
        <v>Boulder Junction Public Library</v>
      </c>
      <c r="C28" s="187" t="s">
        <v>658</v>
      </c>
      <c r="D28" s="188">
        <v>43</v>
      </c>
      <c r="E28" s="189">
        <v>946</v>
      </c>
      <c r="F28" s="188">
        <v>1</v>
      </c>
      <c r="G28" s="188">
        <v>0</v>
      </c>
      <c r="H28" s="188" t="s">
        <v>639</v>
      </c>
      <c r="I28" s="188">
        <v>500</v>
      </c>
      <c r="J28" s="190" t="s">
        <v>659</v>
      </c>
      <c r="K28" s="200">
        <v>0.7</v>
      </c>
      <c r="L28" s="291">
        <f t="shared" si="1"/>
        <v>0.30000000000000004</v>
      </c>
      <c r="M28" s="299">
        <v>5000</v>
      </c>
      <c r="N28" s="298">
        <v>5000</v>
      </c>
      <c r="O28" s="288">
        <f t="shared" si="2"/>
        <v>5000</v>
      </c>
      <c r="P28" s="201">
        <v>0</v>
      </c>
      <c r="Q28" s="202">
        <f t="shared" si="3"/>
        <v>5000</v>
      </c>
      <c r="R28" s="203">
        <v>9582.23</v>
      </c>
      <c r="S28" s="287">
        <f t="shared" si="6"/>
        <v>5000</v>
      </c>
      <c r="T28" s="286">
        <f t="shared" si="7"/>
        <v>0</v>
      </c>
    </row>
    <row r="29" spans="1:368" x14ac:dyDescent="0.25">
      <c r="A29" s="195" t="s">
        <v>660</v>
      </c>
      <c r="B29" s="186" t="str">
        <f t="shared" si="0"/>
        <v>Boyceville Public Library</v>
      </c>
      <c r="C29" s="196" t="s">
        <v>661</v>
      </c>
      <c r="D29" s="197">
        <v>42</v>
      </c>
      <c r="E29" s="198">
        <v>3080</v>
      </c>
      <c r="F29" s="197">
        <v>1</v>
      </c>
      <c r="G29" s="197">
        <v>0</v>
      </c>
      <c r="H29" s="197" t="s">
        <v>662</v>
      </c>
      <c r="I29" s="197">
        <v>750</v>
      </c>
      <c r="J29" s="199" t="s">
        <v>663</v>
      </c>
      <c r="K29" s="191">
        <v>0.7</v>
      </c>
      <c r="L29" s="297">
        <f t="shared" si="1"/>
        <v>0.30000000000000004</v>
      </c>
      <c r="M29" s="290">
        <v>7500</v>
      </c>
      <c r="N29" s="289">
        <v>5000</v>
      </c>
      <c r="O29" s="294">
        <f t="shared" si="2"/>
        <v>7500</v>
      </c>
      <c r="P29" s="192">
        <v>0</v>
      </c>
      <c r="Q29" s="193">
        <f t="shared" si="3"/>
        <v>7500</v>
      </c>
      <c r="R29" s="194">
        <v>9582.23</v>
      </c>
      <c r="S29" s="293">
        <f t="shared" si="6"/>
        <v>7500</v>
      </c>
      <c r="T29" s="292">
        <f t="shared" si="7"/>
        <v>0</v>
      </c>
      <c r="U29" s="207"/>
    </row>
    <row r="30" spans="1:368" x14ac:dyDescent="0.25">
      <c r="A30" s="186" t="s">
        <v>664</v>
      </c>
      <c r="B30" s="195" t="str">
        <f t="shared" si="0"/>
        <v>Brandon Public Library</v>
      </c>
      <c r="C30" s="187" t="s">
        <v>665</v>
      </c>
      <c r="D30" s="188">
        <v>42</v>
      </c>
      <c r="E30" s="189">
        <v>2070</v>
      </c>
      <c r="F30" s="188">
        <v>1</v>
      </c>
      <c r="G30" s="188">
        <v>0</v>
      </c>
      <c r="H30" s="188" t="s">
        <v>666</v>
      </c>
      <c r="I30" s="188">
        <v>750</v>
      </c>
      <c r="J30" s="190" t="s">
        <v>667</v>
      </c>
      <c r="K30" s="200">
        <v>0.5</v>
      </c>
      <c r="L30" s="291">
        <f t="shared" si="1"/>
        <v>0.5</v>
      </c>
      <c r="M30" s="290">
        <v>7500</v>
      </c>
      <c r="N30" s="289">
        <v>5000</v>
      </c>
      <c r="O30" s="288">
        <f t="shared" si="2"/>
        <v>7500</v>
      </c>
      <c r="P30" s="201">
        <v>0</v>
      </c>
      <c r="Q30" s="202">
        <f t="shared" si="3"/>
        <v>7500</v>
      </c>
      <c r="R30" s="203" t="s">
        <v>1176</v>
      </c>
      <c r="S30" s="287" t="s">
        <v>1176</v>
      </c>
      <c r="T30" s="286" t="s">
        <v>1176</v>
      </c>
      <c r="U30" s="207"/>
    </row>
    <row r="31" spans="1:368" x14ac:dyDescent="0.25">
      <c r="A31" s="195" t="s">
        <v>668</v>
      </c>
      <c r="B31" s="186" t="str">
        <f t="shared" si="0"/>
        <v>Brickl Memorial Library</v>
      </c>
      <c r="C31" s="196" t="s">
        <v>669</v>
      </c>
      <c r="D31" s="197">
        <v>42</v>
      </c>
      <c r="E31" s="198">
        <v>2222</v>
      </c>
      <c r="F31" s="197">
        <v>1</v>
      </c>
      <c r="G31" s="197">
        <v>0</v>
      </c>
      <c r="H31" s="197" t="s">
        <v>598</v>
      </c>
      <c r="I31" s="197">
        <v>750</v>
      </c>
      <c r="J31" s="199" t="s">
        <v>670</v>
      </c>
      <c r="K31" s="191">
        <v>0.6</v>
      </c>
      <c r="L31" s="297">
        <f t="shared" si="1"/>
        <v>0.4</v>
      </c>
      <c r="M31" s="290">
        <v>7500</v>
      </c>
      <c r="N31" s="289">
        <v>5000</v>
      </c>
      <c r="O31" s="294">
        <f t="shared" si="2"/>
        <v>7500</v>
      </c>
      <c r="P31" s="192">
        <v>0</v>
      </c>
      <c r="Q31" s="193">
        <f t="shared" si="3"/>
        <v>7500</v>
      </c>
      <c r="R31" s="194">
        <v>9582.23</v>
      </c>
      <c r="S31" s="293">
        <f>MIN(Q31,R31)</f>
        <v>7500</v>
      </c>
      <c r="T31" s="292">
        <f>Q31-S31</f>
        <v>0</v>
      </c>
      <c r="U31" s="207"/>
    </row>
    <row r="32" spans="1:368" x14ac:dyDescent="0.25">
      <c r="A32" s="186" t="s">
        <v>671</v>
      </c>
      <c r="B32" s="195" t="str">
        <f t="shared" si="0"/>
        <v>Brigham Memorial Library</v>
      </c>
      <c r="C32" s="187" t="s">
        <v>672</v>
      </c>
      <c r="D32" s="188">
        <v>42</v>
      </c>
      <c r="E32" s="189">
        <v>2250</v>
      </c>
      <c r="F32" s="188">
        <v>1</v>
      </c>
      <c r="G32" s="188">
        <v>0</v>
      </c>
      <c r="H32" s="188" t="s">
        <v>673</v>
      </c>
      <c r="I32" s="188">
        <v>750</v>
      </c>
      <c r="J32" s="190" t="s">
        <v>674</v>
      </c>
      <c r="K32" s="200">
        <v>0.8</v>
      </c>
      <c r="L32" s="291">
        <f t="shared" si="1"/>
        <v>0.19999999999999996</v>
      </c>
      <c r="M32" s="290">
        <v>7500</v>
      </c>
      <c r="N32" s="289">
        <v>5000</v>
      </c>
      <c r="O32" s="288">
        <f t="shared" si="2"/>
        <v>7500</v>
      </c>
      <c r="P32" s="201">
        <v>0</v>
      </c>
      <c r="Q32" s="202">
        <f t="shared" si="3"/>
        <v>7500</v>
      </c>
      <c r="R32" s="203">
        <v>9582.23</v>
      </c>
      <c r="S32" s="287">
        <f>MIN(Q32,R32)</f>
        <v>7500</v>
      </c>
      <c r="T32" s="286">
        <f>Q32-S32</f>
        <v>0</v>
      </c>
      <c r="U32" s="207"/>
    </row>
    <row r="33" spans="1:368" x14ac:dyDescent="0.25">
      <c r="A33" s="195" t="s">
        <v>675</v>
      </c>
      <c r="B33" s="186" t="str">
        <f t="shared" si="0"/>
        <v>Brownsville Public Library</v>
      </c>
      <c r="C33" s="196" t="s">
        <v>676</v>
      </c>
      <c r="D33" s="197">
        <v>42</v>
      </c>
      <c r="E33" s="198">
        <v>2046</v>
      </c>
      <c r="F33" s="197">
        <v>1</v>
      </c>
      <c r="G33" s="197">
        <v>0</v>
      </c>
      <c r="H33" s="197" t="s">
        <v>677</v>
      </c>
      <c r="I33" s="197">
        <v>750</v>
      </c>
      <c r="J33" s="199" t="s">
        <v>678</v>
      </c>
      <c r="K33" s="191">
        <v>0.6</v>
      </c>
      <c r="L33" s="297">
        <f t="shared" si="1"/>
        <v>0.4</v>
      </c>
      <c r="M33" s="290">
        <v>7500</v>
      </c>
      <c r="N33" s="289">
        <v>5000</v>
      </c>
      <c r="O33" s="294">
        <f t="shared" si="2"/>
        <v>7500</v>
      </c>
      <c r="P33" s="192">
        <v>0</v>
      </c>
      <c r="Q33" s="193">
        <f t="shared" si="3"/>
        <v>7500</v>
      </c>
      <c r="R33" s="194">
        <v>9582.23</v>
      </c>
      <c r="S33" s="293">
        <f>MIN(Q33,R33)</f>
        <v>7500</v>
      </c>
      <c r="T33" s="292">
        <f>Q33-S33</f>
        <v>0</v>
      </c>
    </row>
    <row r="34" spans="1:368" x14ac:dyDescent="0.25">
      <c r="A34" s="186" t="s">
        <v>679</v>
      </c>
      <c r="B34" s="195" t="str">
        <f t="shared" si="0"/>
        <v>Bruce Area Library</v>
      </c>
      <c r="C34" s="187" t="s">
        <v>680</v>
      </c>
      <c r="D34" s="188">
        <v>42</v>
      </c>
      <c r="E34" s="189">
        <v>1936</v>
      </c>
      <c r="F34" s="188">
        <v>1</v>
      </c>
      <c r="G34" s="188">
        <v>0</v>
      </c>
      <c r="H34" s="188" t="s">
        <v>681</v>
      </c>
      <c r="I34" s="188">
        <v>500</v>
      </c>
      <c r="J34" s="190" t="s">
        <v>335</v>
      </c>
      <c r="K34" s="200">
        <v>0.8</v>
      </c>
      <c r="L34" s="291">
        <f t="shared" si="1"/>
        <v>0.19999999999999996</v>
      </c>
      <c r="M34" s="299">
        <v>5000</v>
      </c>
      <c r="N34" s="298">
        <v>5000</v>
      </c>
      <c r="O34" s="288">
        <f t="shared" si="2"/>
        <v>5000</v>
      </c>
      <c r="P34" s="201">
        <v>0</v>
      </c>
      <c r="Q34" s="202">
        <f t="shared" si="3"/>
        <v>5000</v>
      </c>
      <c r="R34" s="203">
        <v>10801.56</v>
      </c>
      <c r="S34" s="287">
        <f>MIN(Q34,R34)</f>
        <v>5000</v>
      </c>
      <c r="T34" s="286">
        <f>Q34-S34</f>
        <v>0</v>
      </c>
    </row>
    <row r="35" spans="1:368" x14ac:dyDescent="0.25">
      <c r="A35" s="195" t="s">
        <v>682</v>
      </c>
      <c r="B35" s="186" t="str">
        <f t="shared" ref="B35:B66" si="8">PROPER(A35)</f>
        <v>Cadott Community Library</v>
      </c>
      <c r="C35" s="196" t="s">
        <v>683</v>
      </c>
      <c r="D35" s="197">
        <v>42</v>
      </c>
      <c r="E35" s="198">
        <v>4721</v>
      </c>
      <c r="F35" s="197">
        <v>1</v>
      </c>
      <c r="G35" s="197">
        <v>0</v>
      </c>
      <c r="H35" s="197" t="s">
        <v>684</v>
      </c>
      <c r="I35" s="197">
        <v>750</v>
      </c>
      <c r="J35" s="199" t="s">
        <v>685</v>
      </c>
      <c r="K35" s="191">
        <v>0.7</v>
      </c>
      <c r="L35" s="297">
        <f t="shared" si="1"/>
        <v>0.30000000000000004</v>
      </c>
      <c r="M35" s="290">
        <v>7500</v>
      </c>
      <c r="N35" s="289">
        <v>5000</v>
      </c>
      <c r="O35" s="294">
        <f t="shared" si="2"/>
        <v>7500</v>
      </c>
      <c r="P35" s="192">
        <v>0</v>
      </c>
      <c r="Q35" s="193">
        <f t="shared" si="3"/>
        <v>7500</v>
      </c>
      <c r="R35" s="194" t="s">
        <v>1176</v>
      </c>
      <c r="S35" s="293" t="s">
        <v>1176</v>
      </c>
      <c r="T35" s="292" t="s">
        <v>1176</v>
      </c>
    </row>
    <row r="36" spans="1:368" x14ac:dyDescent="0.25">
      <c r="A36" s="186" t="s">
        <v>686</v>
      </c>
      <c r="B36" s="195" t="str">
        <f t="shared" si="8"/>
        <v>Caestecker Public Library</v>
      </c>
      <c r="C36" s="187" t="s">
        <v>687</v>
      </c>
      <c r="D36" s="188">
        <v>42</v>
      </c>
      <c r="E36" s="189">
        <v>4151</v>
      </c>
      <c r="F36" s="188">
        <v>1</v>
      </c>
      <c r="G36" s="188">
        <v>0</v>
      </c>
      <c r="H36" s="188" t="s">
        <v>688</v>
      </c>
      <c r="I36" s="188">
        <v>750</v>
      </c>
      <c r="J36" s="190" t="s">
        <v>395</v>
      </c>
      <c r="K36" s="200">
        <v>0.6</v>
      </c>
      <c r="L36" s="291">
        <f t="shared" si="1"/>
        <v>0.4</v>
      </c>
      <c r="M36" s="290">
        <v>7500</v>
      </c>
      <c r="N36" s="289">
        <v>5000</v>
      </c>
      <c r="O36" s="288">
        <f t="shared" si="2"/>
        <v>7500</v>
      </c>
      <c r="P36" s="201">
        <v>0</v>
      </c>
      <c r="Q36" s="202">
        <f t="shared" si="3"/>
        <v>7500</v>
      </c>
      <c r="R36" s="203" t="s">
        <v>1176</v>
      </c>
      <c r="S36" s="287" t="s">
        <v>1176</v>
      </c>
      <c r="T36" s="286" t="s">
        <v>1176</v>
      </c>
    </row>
    <row r="37" spans="1:368" x14ac:dyDescent="0.25">
      <c r="A37" s="195" t="s">
        <v>689</v>
      </c>
      <c r="B37" s="186" t="str">
        <f t="shared" si="8"/>
        <v>Cameron Public Library</v>
      </c>
      <c r="C37" s="196" t="s">
        <v>690</v>
      </c>
      <c r="D37" s="197">
        <v>41</v>
      </c>
      <c r="E37" s="198">
        <v>3453</v>
      </c>
      <c r="F37" s="197">
        <v>1</v>
      </c>
      <c r="G37" s="197">
        <v>0</v>
      </c>
      <c r="H37" s="197" t="s">
        <v>691</v>
      </c>
      <c r="I37" s="197">
        <v>750</v>
      </c>
      <c r="J37" s="199" t="s">
        <v>340</v>
      </c>
      <c r="K37" s="191">
        <v>0.6</v>
      </c>
      <c r="L37" s="297">
        <f t="shared" si="1"/>
        <v>0.4</v>
      </c>
      <c r="M37" s="290">
        <v>7500</v>
      </c>
      <c r="N37" s="289">
        <v>5000</v>
      </c>
      <c r="O37" s="294">
        <f t="shared" si="2"/>
        <v>7500</v>
      </c>
      <c r="P37" s="192">
        <v>0</v>
      </c>
      <c r="Q37" s="193">
        <f t="shared" si="3"/>
        <v>7500</v>
      </c>
      <c r="R37" s="194">
        <v>9582.23</v>
      </c>
      <c r="S37" s="293">
        <f>MIN(Q37,R37)</f>
        <v>7500</v>
      </c>
      <c r="T37" s="292">
        <f>Q37-S37</f>
        <v>0</v>
      </c>
    </row>
    <row r="38" spans="1:368" x14ac:dyDescent="0.25">
      <c r="A38" s="186" t="s">
        <v>692</v>
      </c>
      <c r="B38" s="195" t="str">
        <f t="shared" si="8"/>
        <v>Campbellsport Public Library</v>
      </c>
      <c r="C38" s="187" t="s">
        <v>693</v>
      </c>
      <c r="D38" s="188">
        <v>41</v>
      </c>
      <c r="E38" s="189">
        <v>2073</v>
      </c>
      <c r="F38" s="188">
        <v>1</v>
      </c>
      <c r="G38" s="188">
        <v>0</v>
      </c>
      <c r="H38" s="188" t="s">
        <v>666</v>
      </c>
      <c r="I38" s="188">
        <v>750</v>
      </c>
      <c r="J38" s="190" t="s">
        <v>341</v>
      </c>
      <c r="K38" s="200">
        <v>0.6</v>
      </c>
      <c r="L38" s="291">
        <f t="shared" si="1"/>
        <v>0.4</v>
      </c>
      <c r="M38" s="290">
        <v>7500</v>
      </c>
      <c r="N38" s="289">
        <v>5000</v>
      </c>
      <c r="O38" s="288">
        <f t="shared" si="2"/>
        <v>7500</v>
      </c>
      <c r="P38" s="201">
        <v>0</v>
      </c>
      <c r="Q38" s="202">
        <f t="shared" si="3"/>
        <v>7500</v>
      </c>
      <c r="R38" s="203" t="s">
        <v>1176</v>
      </c>
      <c r="S38" s="287" t="s">
        <v>1176</v>
      </c>
      <c r="T38" s="286" t="s">
        <v>1176</v>
      </c>
    </row>
    <row r="39" spans="1:368" x14ac:dyDescent="0.25">
      <c r="A39" s="195" t="s">
        <v>694</v>
      </c>
      <c r="B39" s="186" t="str">
        <f t="shared" si="8"/>
        <v>Cashton Memorial Library</v>
      </c>
      <c r="C39" s="196" t="s">
        <v>695</v>
      </c>
      <c r="D39" s="197">
        <v>42</v>
      </c>
      <c r="E39" s="198">
        <v>2276</v>
      </c>
      <c r="F39" s="197">
        <v>1</v>
      </c>
      <c r="G39" s="197">
        <v>0</v>
      </c>
      <c r="H39" s="197" t="s">
        <v>696</v>
      </c>
      <c r="I39" s="197">
        <v>750</v>
      </c>
      <c r="J39" s="199" t="s">
        <v>342</v>
      </c>
      <c r="K39" s="191">
        <v>0.7</v>
      </c>
      <c r="L39" s="297">
        <f t="shared" si="1"/>
        <v>0.30000000000000004</v>
      </c>
      <c r="M39" s="290">
        <v>7500</v>
      </c>
      <c r="N39" s="289">
        <v>5000</v>
      </c>
      <c r="O39" s="294">
        <f t="shared" si="2"/>
        <v>7500</v>
      </c>
      <c r="P39" s="192">
        <v>302</v>
      </c>
      <c r="Q39" s="193">
        <f t="shared" si="3"/>
        <v>7198</v>
      </c>
      <c r="R39" s="194">
        <v>9582.23</v>
      </c>
      <c r="S39" s="293">
        <f>MIN(Q39,R39)</f>
        <v>7198</v>
      </c>
      <c r="T39" s="292">
        <f>Q39-S39</f>
        <v>0</v>
      </c>
    </row>
    <row r="40" spans="1:368" x14ac:dyDescent="0.25">
      <c r="A40" s="186" t="s">
        <v>697</v>
      </c>
      <c r="B40" s="195" t="str">
        <f t="shared" si="8"/>
        <v>Cedar Grove Public Library</v>
      </c>
      <c r="C40" s="187" t="s">
        <v>698</v>
      </c>
      <c r="D40" s="188">
        <v>42</v>
      </c>
      <c r="E40" s="189">
        <v>3687</v>
      </c>
      <c r="F40" s="188">
        <v>1</v>
      </c>
      <c r="G40" s="188">
        <v>0</v>
      </c>
      <c r="H40" s="188" t="s">
        <v>699</v>
      </c>
      <c r="I40" s="188">
        <v>750</v>
      </c>
      <c r="J40" s="190" t="s">
        <v>700</v>
      </c>
      <c r="K40" s="200">
        <v>0.5</v>
      </c>
      <c r="L40" s="291">
        <f t="shared" si="1"/>
        <v>0.5</v>
      </c>
      <c r="M40" s="299">
        <v>7500</v>
      </c>
      <c r="N40" s="298">
        <v>7500</v>
      </c>
      <c r="O40" s="288">
        <f t="shared" si="2"/>
        <v>7500</v>
      </c>
      <c r="P40" s="201">
        <v>1405</v>
      </c>
      <c r="Q40" s="202">
        <f t="shared" si="3"/>
        <v>6095</v>
      </c>
      <c r="R40" s="203">
        <v>26343.94</v>
      </c>
      <c r="S40" s="287">
        <f>MIN(Q40,R40)</f>
        <v>6095</v>
      </c>
      <c r="T40" s="286">
        <f>Q40-S40</f>
        <v>0</v>
      </c>
    </row>
    <row r="41" spans="1:368" x14ac:dyDescent="0.25">
      <c r="A41" s="195" t="s">
        <v>701</v>
      </c>
      <c r="B41" s="186" t="str">
        <f t="shared" si="8"/>
        <v>Centuria Public Library</v>
      </c>
      <c r="C41" s="196" t="s">
        <v>702</v>
      </c>
      <c r="D41" s="197">
        <v>42</v>
      </c>
      <c r="E41" s="198">
        <v>1363</v>
      </c>
      <c r="F41" s="197">
        <v>1</v>
      </c>
      <c r="G41" s="197">
        <v>0</v>
      </c>
      <c r="H41" s="197" t="s">
        <v>622</v>
      </c>
      <c r="I41" s="197">
        <v>500</v>
      </c>
      <c r="J41" s="199" t="s">
        <v>703</v>
      </c>
      <c r="K41" s="191">
        <v>0.8</v>
      </c>
      <c r="L41" s="297">
        <f t="shared" si="1"/>
        <v>0.19999999999999996</v>
      </c>
      <c r="M41" s="296">
        <v>5000</v>
      </c>
      <c r="N41" s="295">
        <v>5000</v>
      </c>
      <c r="O41" s="294">
        <f t="shared" si="2"/>
        <v>5000</v>
      </c>
      <c r="P41" s="192">
        <v>0</v>
      </c>
      <c r="Q41" s="193">
        <f t="shared" si="3"/>
        <v>5000</v>
      </c>
      <c r="R41" s="194">
        <v>9582.23</v>
      </c>
      <c r="S41" s="293">
        <f>MIN(Q41,R41)</f>
        <v>5000</v>
      </c>
      <c r="T41" s="292">
        <f>Q41-S41</f>
        <v>0</v>
      </c>
    </row>
    <row r="42" spans="1:368" x14ac:dyDescent="0.25">
      <c r="A42" s="186" t="s">
        <v>704</v>
      </c>
      <c r="B42" s="195" t="str">
        <f t="shared" si="8"/>
        <v>Clarella Hackett Johnson Public Library</v>
      </c>
      <c r="C42" s="187" t="s">
        <v>705</v>
      </c>
      <c r="D42" s="188">
        <v>42</v>
      </c>
      <c r="E42" s="189">
        <v>736</v>
      </c>
      <c r="F42" s="188">
        <v>1</v>
      </c>
      <c r="G42" s="188">
        <v>0</v>
      </c>
      <c r="H42" s="188" t="s">
        <v>662</v>
      </c>
      <c r="I42" s="188">
        <v>500</v>
      </c>
      <c r="J42" s="190" t="s">
        <v>706</v>
      </c>
      <c r="K42" s="200">
        <v>0.7</v>
      </c>
      <c r="L42" s="291">
        <f t="shared" si="1"/>
        <v>0.30000000000000004</v>
      </c>
      <c r="M42" s="299">
        <v>5000</v>
      </c>
      <c r="N42" s="298">
        <v>5000</v>
      </c>
      <c r="O42" s="288">
        <f t="shared" si="2"/>
        <v>5000</v>
      </c>
      <c r="P42" s="201">
        <v>0</v>
      </c>
      <c r="Q42" s="202">
        <f t="shared" si="3"/>
        <v>5000</v>
      </c>
      <c r="R42" s="203" t="s">
        <v>1176</v>
      </c>
      <c r="S42" s="287" t="s">
        <v>1176</v>
      </c>
      <c r="T42" s="286" t="s">
        <v>1176</v>
      </c>
    </row>
    <row r="43" spans="1:368" x14ac:dyDescent="0.25">
      <c r="A43" s="195" t="s">
        <v>707</v>
      </c>
      <c r="B43" s="186" t="str">
        <f t="shared" si="8"/>
        <v>Clear Lake Public Library</v>
      </c>
      <c r="C43" s="196" t="s">
        <v>708</v>
      </c>
      <c r="D43" s="197">
        <v>42</v>
      </c>
      <c r="E43" s="198">
        <v>2683</v>
      </c>
      <c r="F43" s="197">
        <v>1</v>
      </c>
      <c r="G43" s="197">
        <v>0</v>
      </c>
      <c r="H43" s="197" t="s">
        <v>622</v>
      </c>
      <c r="I43" s="197">
        <v>750</v>
      </c>
      <c r="J43" s="199" t="s">
        <v>349</v>
      </c>
      <c r="K43" s="191">
        <v>0.7</v>
      </c>
      <c r="L43" s="297">
        <f t="shared" si="1"/>
        <v>0.30000000000000004</v>
      </c>
      <c r="M43" s="290">
        <v>7500</v>
      </c>
      <c r="N43" s="289">
        <v>5000</v>
      </c>
      <c r="O43" s="294">
        <f t="shared" si="2"/>
        <v>7500</v>
      </c>
      <c r="P43" s="192">
        <v>0</v>
      </c>
      <c r="Q43" s="193">
        <f t="shared" si="3"/>
        <v>7500</v>
      </c>
      <c r="R43" s="194">
        <v>9582.23</v>
      </c>
      <c r="S43" s="293">
        <f>MIN(Q43,R43)</f>
        <v>7500</v>
      </c>
      <c r="T43" s="292">
        <f>Q43-S43</f>
        <v>0</v>
      </c>
    </row>
    <row r="44" spans="1:368" x14ac:dyDescent="0.25">
      <c r="A44" s="186" t="s">
        <v>709</v>
      </c>
      <c r="B44" s="195" t="str">
        <f t="shared" si="8"/>
        <v>Clinton Public Library</v>
      </c>
      <c r="C44" s="187" t="s">
        <v>710</v>
      </c>
      <c r="D44" s="188">
        <v>41</v>
      </c>
      <c r="E44" s="189">
        <v>3507</v>
      </c>
      <c r="F44" s="188">
        <v>1</v>
      </c>
      <c r="G44" s="188">
        <v>0</v>
      </c>
      <c r="H44" s="188" t="s">
        <v>711</v>
      </c>
      <c r="I44" s="188">
        <v>750</v>
      </c>
      <c r="J44" s="190" t="s">
        <v>712</v>
      </c>
      <c r="K44" s="200">
        <v>0.6</v>
      </c>
      <c r="L44" s="291">
        <f t="shared" si="1"/>
        <v>0.4</v>
      </c>
      <c r="M44" s="299">
        <v>7500</v>
      </c>
      <c r="N44" s="298">
        <v>7500</v>
      </c>
      <c r="O44" s="288">
        <f t="shared" si="2"/>
        <v>7500</v>
      </c>
      <c r="P44" s="201">
        <v>0</v>
      </c>
      <c r="Q44" s="202">
        <f t="shared" si="3"/>
        <v>7500</v>
      </c>
      <c r="R44" s="203">
        <v>9582.23</v>
      </c>
      <c r="S44" s="287">
        <f>MIN(Q44,R44)</f>
        <v>7500</v>
      </c>
      <c r="T44" s="286">
        <f>Q44-S44</f>
        <v>0</v>
      </c>
    </row>
    <row r="45" spans="1:368" x14ac:dyDescent="0.25">
      <c r="A45" s="195" t="s">
        <v>713</v>
      </c>
      <c r="B45" s="186" t="str">
        <f t="shared" si="8"/>
        <v>Cobb Public Library</v>
      </c>
      <c r="C45" s="196" t="s">
        <v>714</v>
      </c>
      <c r="D45" s="197">
        <v>42</v>
      </c>
      <c r="E45" s="198">
        <v>1724</v>
      </c>
      <c r="F45" s="197">
        <v>1</v>
      </c>
      <c r="G45" s="197">
        <v>0</v>
      </c>
      <c r="H45" s="197" t="s">
        <v>626</v>
      </c>
      <c r="I45" s="197">
        <v>500</v>
      </c>
      <c r="J45" s="199" t="s">
        <v>715</v>
      </c>
      <c r="K45" s="191">
        <v>0.7</v>
      </c>
      <c r="L45" s="297">
        <f t="shared" si="1"/>
        <v>0.30000000000000004</v>
      </c>
      <c r="M45" s="296">
        <v>5000</v>
      </c>
      <c r="N45" s="295">
        <v>5000</v>
      </c>
      <c r="O45" s="294">
        <f t="shared" si="2"/>
        <v>5000</v>
      </c>
      <c r="P45" s="192">
        <v>0</v>
      </c>
      <c r="Q45" s="193">
        <f t="shared" si="3"/>
        <v>5000</v>
      </c>
      <c r="R45" s="194">
        <v>9582.23</v>
      </c>
      <c r="S45" s="293">
        <f>MIN(Q45,R45)</f>
        <v>5000</v>
      </c>
      <c r="T45" s="292">
        <f>Q45-S45</f>
        <v>0</v>
      </c>
    </row>
    <row r="46" spans="1:368" s="205" customFormat="1" x14ac:dyDescent="0.25">
      <c r="A46" s="204" t="s">
        <v>1200</v>
      </c>
      <c r="B46" s="195" t="str">
        <f t="shared" si="8"/>
        <v>Coleman Area Library (Marinette County)</v>
      </c>
      <c r="C46" s="187"/>
      <c r="D46" s="188"/>
      <c r="E46" s="189"/>
      <c r="F46" s="188"/>
      <c r="G46" s="188"/>
      <c r="H46" s="188"/>
      <c r="I46" s="188"/>
      <c r="J46" s="190"/>
      <c r="K46" s="200">
        <v>0.6</v>
      </c>
      <c r="L46" s="291">
        <f t="shared" si="1"/>
        <v>0.4</v>
      </c>
      <c r="M46" s="299" t="s">
        <v>1184</v>
      </c>
      <c r="N46" s="298">
        <v>5000</v>
      </c>
      <c r="O46" s="288">
        <f t="shared" si="2"/>
        <v>5000</v>
      </c>
      <c r="P46" s="201">
        <v>0</v>
      </c>
      <c r="Q46" s="202">
        <f t="shared" si="3"/>
        <v>5000</v>
      </c>
      <c r="R46" s="203">
        <v>9582.23</v>
      </c>
      <c r="S46" s="287">
        <f>MIN(Q46,R46)</f>
        <v>5000</v>
      </c>
      <c r="T46" s="286">
        <f>Q46-S46</f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</row>
    <row r="47" spans="1:368" x14ac:dyDescent="0.25">
      <c r="A47" s="195" t="s">
        <v>716</v>
      </c>
      <c r="B47" s="186" t="str">
        <f t="shared" si="8"/>
        <v>Colfax Public Library</v>
      </c>
      <c r="C47" s="196" t="s">
        <v>717</v>
      </c>
      <c r="D47" s="197">
        <v>42</v>
      </c>
      <c r="E47" s="198">
        <v>3188</v>
      </c>
      <c r="F47" s="197">
        <v>1</v>
      </c>
      <c r="G47" s="197">
        <v>0</v>
      </c>
      <c r="H47" s="197" t="s">
        <v>662</v>
      </c>
      <c r="I47" s="197">
        <v>750</v>
      </c>
      <c r="J47" s="199" t="s">
        <v>355</v>
      </c>
      <c r="K47" s="191">
        <v>0.7</v>
      </c>
      <c r="L47" s="297">
        <f t="shared" si="1"/>
        <v>0.30000000000000004</v>
      </c>
      <c r="M47" s="290">
        <v>7500</v>
      </c>
      <c r="N47" s="289">
        <v>5000</v>
      </c>
      <c r="O47" s="294">
        <f t="shared" si="2"/>
        <v>7500</v>
      </c>
      <c r="P47" s="192">
        <v>0</v>
      </c>
      <c r="Q47" s="193">
        <f t="shared" si="3"/>
        <v>7500</v>
      </c>
      <c r="R47" s="194" t="s">
        <v>1176</v>
      </c>
      <c r="S47" s="293" t="s">
        <v>1176</v>
      </c>
      <c r="T47" s="292" t="s">
        <v>1176</v>
      </c>
    </row>
    <row r="48" spans="1:368" x14ac:dyDescent="0.25">
      <c r="A48" s="186" t="s">
        <v>718</v>
      </c>
      <c r="B48" s="195" t="str">
        <f t="shared" si="8"/>
        <v>Coloma Public Library</v>
      </c>
      <c r="C48" s="187" t="s">
        <v>719</v>
      </c>
      <c r="D48" s="188">
        <v>43</v>
      </c>
      <c r="E48" s="189">
        <v>2336</v>
      </c>
      <c r="F48" s="188">
        <v>1</v>
      </c>
      <c r="G48" s="188">
        <v>0</v>
      </c>
      <c r="H48" s="188" t="s">
        <v>720</v>
      </c>
      <c r="I48" s="188">
        <v>750</v>
      </c>
      <c r="J48" s="190" t="s">
        <v>721</v>
      </c>
      <c r="K48" s="200">
        <v>0.7</v>
      </c>
      <c r="L48" s="291">
        <f t="shared" si="1"/>
        <v>0.30000000000000004</v>
      </c>
      <c r="M48" s="290">
        <v>7500</v>
      </c>
      <c r="N48" s="289">
        <v>5000</v>
      </c>
      <c r="O48" s="288">
        <f t="shared" si="2"/>
        <v>7500</v>
      </c>
      <c r="P48" s="201">
        <v>0</v>
      </c>
      <c r="Q48" s="202">
        <f t="shared" si="3"/>
        <v>7500</v>
      </c>
      <c r="R48" s="203">
        <v>9582.23</v>
      </c>
      <c r="S48" s="287">
        <f t="shared" ref="S48:S53" si="9">MIN(Q48,R48)</f>
        <v>7500</v>
      </c>
      <c r="T48" s="286">
        <f t="shared" ref="T48:T53" si="10">Q48-S48</f>
        <v>0</v>
      </c>
    </row>
    <row r="49" spans="1:368" s="205" customFormat="1" x14ac:dyDescent="0.25">
      <c r="A49" s="206" t="s">
        <v>1170</v>
      </c>
      <c r="B49" s="186" t="str">
        <f t="shared" si="8"/>
        <v>Community Library</v>
      </c>
      <c r="C49" s="196"/>
      <c r="D49" s="197"/>
      <c r="E49" s="198"/>
      <c r="F49" s="197"/>
      <c r="G49" s="197"/>
      <c r="H49" s="197"/>
      <c r="I49" s="197"/>
      <c r="J49" s="199"/>
      <c r="K49" s="191">
        <v>0.5</v>
      </c>
      <c r="L49" s="297">
        <f t="shared" si="1"/>
        <v>0.5</v>
      </c>
      <c r="M49" s="299" t="s">
        <v>1184</v>
      </c>
      <c r="N49" s="298">
        <v>10000</v>
      </c>
      <c r="O49" s="294">
        <f t="shared" si="2"/>
        <v>10000</v>
      </c>
      <c r="P49" s="192">
        <v>0</v>
      </c>
      <c r="Q49" s="193">
        <f t="shared" si="3"/>
        <v>10000</v>
      </c>
      <c r="R49" s="194">
        <v>32340.01</v>
      </c>
      <c r="S49" s="293">
        <f t="shared" si="9"/>
        <v>10000</v>
      </c>
      <c r="T49" s="292">
        <f t="shared" si="10"/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</row>
    <row r="50" spans="1:368" x14ac:dyDescent="0.25">
      <c r="A50" s="186" t="s">
        <v>722</v>
      </c>
      <c r="B50" s="195" t="str">
        <f t="shared" si="8"/>
        <v>Cornell Public Library</v>
      </c>
      <c r="C50" s="187" t="s">
        <v>723</v>
      </c>
      <c r="D50" s="188">
        <v>42</v>
      </c>
      <c r="E50" s="189">
        <v>4305</v>
      </c>
      <c r="F50" s="188">
        <v>1</v>
      </c>
      <c r="G50" s="188">
        <v>0</v>
      </c>
      <c r="H50" s="188" t="s">
        <v>684</v>
      </c>
      <c r="I50" s="188">
        <v>750</v>
      </c>
      <c r="J50" s="190" t="s">
        <v>357</v>
      </c>
      <c r="K50" s="200">
        <v>0.8</v>
      </c>
      <c r="L50" s="291">
        <f t="shared" si="1"/>
        <v>0.19999999999999996</v>
      </c>
      <c r="M50" s="290">
        <v>7500</v>
      </c>
      <c r="N50" s="289">
        <v>5000</v>
      </c>
      <c r="O50" s="288">
        <f t="shared" si="2"/>
        <v>7500</v>
      </c>
      <c r="P50" s="201">
        <v>0</v>
      </c>
      <c r="Q50" s="202">
        <f t="shared" si="3"/>
        <v>7500</v>
      </c>
      <c r="R50" s="203">
        <v>9582.23</v>
      </c>
      <c r="S50" s="287">
        <f t="shared" si="9"/>
        <v>7500</v>
      </c>
      <c r="T50" s="286">
        <f t="shared" si="10"/>
        <v>0</v>
      </c>
    </row>
    <row r="51" spans="1:368" x14ac:dyDescent="0.25">
      <c r="A51" s="195" t="s">
        <v>724</v>
      </c>
      <c r="B51" s="186" t="str">
        <f t="shared" si="8"/>
        <v>Crandon Public Library</v>
      </c>
      <c r="C51" s="196" t="s">
        <v>725</v>
      </c>
      <c r="D51" s="197">
        <v>43</v>
      </c>
      <c r="E51" s="198">
        <v>6085</v>
      </c>
      <c r="F51" s="197">
        <v>1</v>
      </c>
      <c r="G51" s="197">
        <v>0</v>
      </c>
      <c r="H51" s="197" t="s">
        <v>726</v>
      </c>
      <c r="I51" s="197">
        <v>1000</v>
      </c>
      <c r="J51" s="199" t="s">
        <v>358</v>
      </c>
      <c r="K51" s="191">
        <v>0.8</v>
      </c>
      <c r="L51" s="297">
        <f t="shared" si="1"/>
        <v>0.19999999999999996</v>
      </c>
      <c r="M51" s="290">
        <v>10000</v>
      </c>
      <c r="N51" s="289">
        <v>5000</v>
      </c>
      <c r="O51" s="294">
        <f t="shared" si="2"/>
        <v>10000</v>
      </c>
      <c r="P51" s="192">
        <v>0</v>
      </c>
      <c r="Q51" s="193">
        <f t="shared" si="3"/>
        <v>10000</v>
      </c>
      <c r="R51" s="194">
        <v>19164.45</v>
      </c>
      <c r="S51" s="293">
        <f t="shared" si="9"/>
        <v>10000</v>
      </c>
      <c r="T51" s="292">
        <f t="shared" si="10"/>
        <v>0</v>
      </c>
    </row>
    <row r="52" spans="1:368" s="205" customFormat="1" x14ac:dyDescent="0.25">
      <c r="A52" s="186" t="s">
        <v>1186</v>
      </c>
      <c r="B52" s="195" t="str">
        <f t="shared" si="8"/>
        <v>Crivitz Area Branch Library</v>
      </c>
      <c r="C52" s="187"/>
      <c r="D52" s="188"/>
      <c r="E52" s="189"/>
      <c r="F52" s="188"/>
      <c r="G52" s="188"/>
      <c r="H52" s="188"/>
      <c r="I52" s="188"/>
      <c r="J52" s="190"/>
      <c r="K52" s="200">
        <v>0.7</v>
      </c>
      <c r="L52" s="291">
        <f t="shared" si="1"/>
        <v>0.30000000000000004</v>
      </c>
      <c r="M52" s="299" t="s">
        <v>1184</v>
      </c>
      <c r="N52" s="298">
        <v>5000</v>
      </c>
      <c r="O52" s="288">
        <f t="shared" si="2"/>
        <v>5000</v>
      </c>
      <c r="P52" s="201">
        <v>0</v>
      </c>
      <c r="Q52" s="202">
        <f t="shared" si="3"/>
        <v>5000</v>
      </c>
      <c r="R52" s="203">
        <v>9582.23</v>
      </c>
      <c r="S52" s="287">
        <f t="shared" si="9"/>
        <v>5000</v>
      </c>
      <c r="T52" s="286">
        <f t="shared" si="10"/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</row>
    <row r="53" spans="1:368" x14ac:dyDescent="0.25">
      <c r="A53" s="195" t="s">
        <v>727</v>
      </c>
      <c r="B53" s="186" t="str">
        <f t="shared" si="8"/>
        <v>Cuba City Public Library</v>
      </c>
      <c r="C53" s="196" t="s">
        <v>728</v>
      </c>
      <c r="D53" s="197">
        <v>42</v>
      </c>
      <c r="E53" s="198">
        <v>3608</v>
      </c>
      <c r="F53" s="197">
        <v>1</v>
      </c>
      <c r="G53" s="197">
        <v>0</v>
      </c>
      <c r="H53" s="197" t="s">
        <v>598</v>
      </c>
      <c r="I53" s="197">
        <v>750</v>
      </c>
      <c r="J53" s="199" t="s">
        <v>360</v>
      </c>
      <c r="K53" s="191">
        <v>0.6</v>
      </c>
      <c r="L53" s="297">
        <f t="shared" si="1"/>
        <v>0.4</v>
      </c>
      <c r="M53" s="290">
        <v>7500</v>
      </c>
      <c r="N53" s="289">
        <v>5000</v>
      </c>
      <c r="O53" s="294">
        <f t="shared" si="2"/>
        <v>7500</v>
      </c>
      <c r="P53" s="192">
        <v>0</v>
      </c>
      <c r="Q53" s="193">
        <f t="shared" si="3"/>
        <v>7500</v>
      </c>
      <c r="R53" s="194">
        <v>9582.23</v>
      </c>
      <c r="S53" s="293">
        <f t="shared" si="9"/>
        <v>7500</v>
      </c>
      <c r="T53" s="292">
        <f t="shared" si="10"/>
        <v>0</v>
      </c>
    </row>
    <row r="54" spans="1:368" x14ac:dyDescent="0.25">
      <c r="A54" s="186" t="s">
        <v>729</v>
      </c>
      <c r="B54" s="195" t="str">
        <f t="shared" si="8"/>
        <v>De Soto Public Library</v>
      </c>
      <c r="C54" s="187" t="s">
        <v>730</v>
      </c>
      <c r="D54" s="188">
        <v>42</v>
      </c>
      <c r="E54" s="189">
        <v>588</v>
      </c>
      <c r="F54" s="188">
        <v>1</v>
      </c>
      <c r="G54" s="188">
        <v>0</v>
      </c>
      <c r="H54" s="188" t="s">
        <v>632</v>
      </c>
      <c r="I54" s="188">
        <v>500</v>
      </c>
      <c r="J54" s="190" t="s">
        <v>731</v>
      </c>
      <c r="K54" s="200">
        <v>0.7</v>
      </c>
      <c r="L54" s="291">
        <f t="shared" si="1"/>
        <v>0.30000000000000004</v>
      </c>
      <c r="M54" s="299">
        <v>5000</v>
      </c>
      <c r="N54" s="298">
        <v>5000</v>
      </c>
      <c r="O54" s="288">
        <f t="shared" si="2"/>
        <v>5000</v>
      </c>
      <c r="P54" s="201">
        <v>0</v>
      </c>
      <c r="Q54" s="202">
        <f t="shared" si="3"/>
        <v>5000</v>
      </c>
      <c r="R54" s="203" t="s">
        <v>1176</v>
      </c>
      <c r="S54" s="287" t="s">
        <v>1176</v>
      </c>
      <c r="T54" s="286" t="s">
        <v>1176</v>
      </c>
    </row>
    <row r="55" spans="1:368" x14ac:dyDescent="0.25">
      <c r="A55" s="195" t="s">
        <v>732</v>
      </c>
      <c r="B55" s="186" t="str">
        <f t="shared" si="8"/>
        <v>Deer Park Public Library</v>
      </c>
      <c r="C55" s="196" t="s">
        <v>733</v>
      </c>
      <c r="D55" s="197">
        <v>42</v>
      </c>
      <c r="E55" s="198">
        <v>993</v>
      </c>
      <c r="F55" s="197">
        <v>1</v>
      </c>
      <c r="G55" s="197">
        <v>0</v>
      </c>
      <c r="H55" s="197" t="s">
        <v>734</v>
      </c>
      <c r="I55" s="197">
        <v>500</v>
      </c>
      <c r="J55" s="199" t="s">
        <v>735</v>
      </c>
      <c r="K55" s="191">
        <v>0.7</v>
      </c>
      <c r="L55" s="297">
        <f t="shared" si="1"/>
        <v>0.30000000000000004</v>
      </c>
      <c r="M55" s="296">
        <v>5000</v>
      </c>
      <c r="N55" s="295">
        <v>5000</v>
      </c>
      <c r="O55" s="294">
        <f t="shared" si="2"/>
        <v>5000</v>
      </c>
      <c r="P55" s="192">
        <v>0</v>
      </c>
      <c r="Q55" s="193">
        <f t="shared" si="3"/>
        <v>5000</v>
      </c>
      <c r="R55" s="194">
        <v>9582.23</v>
      </c>
      <c r="S55" s="293">
        <f>MIN(Q55,R55)</f>
        <v>5000</v>
      </c>
      <c r="T55" s="292">
        <f>Q55-S55</f>
        <v>0</v>
      </c>
    </row>
    <row r="56" spans="1:368" x14ac:dyDescent="0.25">
      <c r="A56" s="186" t="s">
        <v>736</v>
      </c>
      <c r="B56" s="195" t="str">
        <f t="shared" si="8"/>
        <v>Deerfield Public Library</v>
      </c>
      <c r="C56" s="187" t="s">
        <v>737</v>
      </c>
      <c r="D56" s="188">
        <v>42</v>
      </c>
      <c r="E56" s="189">
        <v>3492</v>
      </c>
      <c r="F56" s="188">
        <v>1</v>
      </c>
      <c r="G56" s="188">
        <v>0</v>
      </c>
      <c r="H56" s="188" t="s">
        <v>636</v>
      </c>
      <c r="I56" s="188">
        <v>750</v>
      </c>
      <c r="J56" s="190" t="s">
        <v>738</v>
      </c>
      <c r="K56" s="200">
        <v>0.5</v>
      </c>
      <c r="L56" s="291">
        <f t="shared" si="1"/>
        <v>0.5</v>
      </c>
      <c r="M56" s="299">
        <v>7500</v>
      </c>
      <c r="N56" s="298">
        <v>7500</v>
      </c>
      <c r="O56" s="288">
        <f t="shared" si="2"/>
        <v>7500</v>
      </c>
      <c r="P56" s="201">
        <v>0</v>
      </c>
      <c r="Q56" s="202">
        <f t="shared" si="3"/>
        <v>7500</v>
      </c>
      <c r="R56" s="203">
        <v>9582.23</v>
      </c>
      <c r="S56" s="287">
        <f>MIN(Q56,R56)</f>
        <v>7500</v>
      </c>
      <c r="T56" s="286">
        <f>Q56-S56</f>
        <v>0</v>
      </c>
    </row>
    <row r="57" spans="1:368" s="205" customFormat="1" x14ac:dyDescent="0.25">
      <c r="A57" s="195" t="s">
        <v>1201</v>
      </c>
      <c r="B57" s="186" t="str">
        <f t="shared" si="8"/>
        <v>Denmark Branch (Brown County Library)</v>
      </c>
      <c r="C57" s="196"/>
      <c r="D57" s="197"/>
      <c r="E57" s="198"/>
      <c r="F57" s="197"/>
      <c r="G57" s="197"/>
      <c r="H57" s="197"/>
      <c r="I57" s="197"/>
      <c r="J57" s="199"/>
      <c r="K57" s="191">
        <v>0.5</v>
      </c>
      <c r="L57" s="297">
        <f t="shared" si="1"/>
        <v>0.5</v>
      </c>
      <c r="M57" s="296" t="s">
        <v>1184</v>
      </c>
      <c r="N57" s="295">
        <v>7500</v>
      </c>
      <c r="O57" s="294">
        <f t="shared" si="2"/>
        <v>7500</v>
      </c>
      <c r="P57" s="192">
        <v>0</v>
      </c>
      <c r="Q57" s="193">
        <f t="shared" si="3"/>
        <v>7500</v>
      </c>
      <c r="R57" s="194">
        <v>362.78</v>
      </c>
      <c r="S57" s="293">
        <f>MIN(Q57,R57)</f>
        <v>362.78</v>
      </c>
      <c r="T57" s="292">
        <f>Q57-S57</f>
        <v>7137.22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</row>
    <row r="58" spans="1:368" x14ac:dyDescent="0.25">
      <c r="A58" s="186" t="s">
        <v>739</v>
      </c>
      <c r="B58" s="195" t="str">
        <f t="shared" si="8"/>
        <v>Dorchester Public Library</v>
      </c>
      <c r="C58" s="187" t="s">
        <v>740</v>
      </c>
      <c r="D58" s="188">
        <v>42</v>
      </c>
      <c r="E58" s="189">
        <v>1388</v>
      </c>
      <c r="F58" s="188">
        <v>1</v>
      </c>
      <c r="G58" s="188">
        <v>0</v>
      </c>
      <c r="H58" s="188" t="s">
        <v>741</v>
      </c>
      <c r="I58" s="188">
        <v>500</v>
      </c>
      <c r="J58" s="190" t="s">
        <v>742</v>
      </c>
      <c r="K58" s="200">
        <v>0.8</v>
      </c>
      <c r="L58" s="291">
        <f t="shared" si="1"/>
        <v>0.19999999999999996</v>
      </c>
      <c r="M58" s="299">
        <v>5000</v>
      </c>
      <c r="N58" s="298">
        <v>5000</v>
      </c>
      <c r="O58" s="288">
        <f t="shared" si="2"/>
        <v>5000</v>
      </c>
      <c r="P58" s="201">
        <v>0</v>
      </c>
      <c r="Q58" s="202">
        <f t="shared" si="3"/>
        <v>5000</v>
      </c>
      <c r="R58" s="203">
        <v>10252.98</v>
      </c>
      <c r="S58" s="287">
        <f>MIN(Q58,R58)</f>
        <v>5000</v>
      </c>
      <c r="T58" s="286">
        <f>Q58-S58</f>
        <v>0</v>
      </c>
    </row>
    <row r="59" spans="1:368" x14ac:dyDescent="0.25">
      <c r="A59" s="195" t="s">
        <v>743</v>
      </c>
      <c r="B59" s="186" t="str">
        <f t="shared" si="8"/>
        <v>Drummond Public Library</v>
      </c>
      <c r="C59" s="196" t="s">
        <v>744</v>
      </c>
      <c r="D59" s="197">
        <v>43</v>
      </c>
      <c r="E59" s="198">
        <v>886</v>
      </c>
      <c r="F59" s="197">
        <v>1</v>
      </c>
      <c r="G59" s="197">
        <v>0</v>
      </c>
      <c r="H59" s="197" t="s">
        <v>629</v>
      </c>
      <c r="I59" s="197">
        <v>500</v>
      </c>
      <c r="J59" s="199" t="s">
        <v>368</v>
      </c>
      <c r="K59" s="191">
        <v>0.8</v>
      </c>
      <c r="L59" s="297">
        <f t="shared" si="1"/>
        <v>0.19999999999999996</v>
      </c>
      <c r="M59" s="296">
        <v>5000</v>
      </c>
      <c r="N59" s="295">
        <v>5000</v>
      </c>
      <c r="O59" s="294">
        <f t="shared" si="2"/>
        <v>5000</v>
      </c>
      <c r="P59" s="192">
        <v>0</v>
      </c>
      <c r="Q59" s="193">
        <f t="shared" si="3"/>
        <v>5000</v>
      </c>
      <c r="R59" s="194">
        <v>9582.23</v>
      </c>
      <c r="S59" s="293">
        <f>MIN(Q59,R59)</f>
        <v>5000</v>
      </c>
      <c r="T59" s="292">
        <f>Q59-S59</f>
        <v>0</v>
      </c>
    </row>
    <row r="60" spans="1:368" x14ac:dyDescent="0.25">
      <c r="A60" s="186" t="s">
        <v>745</v>
      </c>
      <c r="B60" s="195" t="str">
        <f t="shared" si="8"/>
        <v>Durand Community Library</v>
      </c>
      <c r="C60" s="187" t="s">
        <v>746</v>
      </c>
      <c r="D60" s="188">
        <v>42</v>
      </c>
      <c r="E60" s="189">
        <v>4714</v>
      </c>
      <c r="F60" s="188">
        <v>1</v>
      </c>
      <c r="G60" s="188">
        <v>0</v>
      </c>
      <c r="H60" s="188" t="s">
        <v>747</v>
      </c>
      <c r="I60" s="188">
        <v>750</v>
      </c>
      <c r="J60" s="190" t="s">
        <v>369</v>
      </c>
      <c r="K60" s="200">
        <v>0.6</v>
      </c>
      <c r="L60" s="291">
        <f t="shared" si="1"/>
        <v>0.4</v>
      </c>
      <c r="M60" s="290">
        <v>7500</v>
      </c>
      <c r="N60" s="289">
        <v>5000</v>
      </c>
      <c r="O60" s="288">
        <f t="shared" si="2"/>
        <v>7500</v>
      </c>
      <c r="P60" s="201">
        <v>0</v>
      </c>
      <c r="Q60" s="202">
        <f t="shared" si="3"/>
        <v>7500</v>
      </c>
      <c r="R60" s="203" t="s">
        <v>1176</v>
      </c>
      <c r="S60" s="287" t="s">
        <v>1176</v>
      </c>
      <c r="T60" s="286" t="s">
        <v>1176</v>
      </c>
    </row>
    <row r="61" spans="1:368" x14ac:dyDescent="0.25">
      <c r="A61" s="195" t="s">
        <v>748</v>
      </c>
      <c r="B61" s="186" t="str">
        <f t="shared" si="8"/>
        <v>Dwight T. Parker Public Library</v>
      </c>
      <c r="C61" s="196" t="s">
        <v>749</v>
      </c>
      <c r="D61" s="197">
        <v>42</v>
      </c>
      <c r="E61" s="198">
        <v>5944</v>
      </c>
      <c r="F61" s="197">
        <v>1</v>
      </c>
      <c r="G61" s="197">
        <v>0</v>
      </c>
      <c r="H61" s="197" t="s">
        <v>598</v>
      </c>
      <c r="I61" s="197">
        <v>1000</v>
      </c>
      <c r="J61" s="199" t="s">
        <v>750</v>
      </c>
      <c r="K61" s="191">
        <v>0.7</v>
      </c>
      <c r="L61" s="297">
        <f t="shared" si="1"/>
        <v>0.30000000000000004</v>
      </c>
      <c r="M61" s="290">
        <v>10000</v>
      </c>
      <c r="N61" s="289">
        <v>7500</v>
      </c>
      <c r="O61" s="294">
        <f t="shared" si="2"/>
        <v>10000</v>
      </c>
      <c r="P61" s="192">
        <v>0</v>
      </c>
      <c r="Q61" s="193">
        <f t="shared" si="3"/>
        <v>10000</v>
      </c>
      <c r="R61" s="194">
        <v>9582.23</v>
      </c>
      <c r="S61" s="293">
        <f>MIN(Q61,R61)</f>
        <v>9582.23</v>
      </c>
      <c r="T61" s="292">
        <f>Q61-S61</f>
        <v>417.77000000000044</v>
      </c>
    </row>
    <row r="62" spans="1:368" x14ac:dyDescent="0.25">
      <c r="A62" s="186" t="s">
        <v>751</v>
      </c>
      <c r="B62" s="195" t="str">
        <f t="shared" si="8"/>
        <v>Eckstein Memorial Library</v>
      </c>
      <c r="C62" s="187" t="s">
        <v>752</v>
      </c>
      <c r="D62" s="188">
        <v>42</v>
      </c>
      <c r="E62" s="189">
        <v>2066</v>
      </c>
      <c r="F62" s="188">
        <v>1</v>
      </c>
      <c r="G62" s="188">
        <v>0</v>
      </c>
      <c r="H62" s="188" t="s">
        <v>598</v>
      </c>
      <c r="I62" s="188">
        <v>750</v>
      </c>
      <c r="J62" s="190" t="s">
        <v>343</v>
      </c>
      <c r="K62" s="200">
        <v>0.7</v>
      </c>
      <c r="L62" s="291">
        <f t="shared" si="1"/>
        <v>0.30000000000000004</v>
      </c>
      <c r="M62" s="290">
        <v>7500</v>
      </c>
      <c r="N62" s="289">
        <v>5000</v>
      </c>
      <c r="O62" s="288">
        <f t="shared" si="2"/>
        <v>7500</v>
      </c>
      <c r="P62" s="201">
        <v>0</v>
      </c>
      <c r="Q62" s="202">
        <f t="shared" si="3"/>
        <v>7500</v>
      </c>
      <c r="R62" s="203">
        <v>9582.23</v>
      </c>
      <c r="S62" s="287">
        <f>MIN(Q62,R62)</f>
        <v>7500</v>
      </c>
      <c r="T62" s="286">
        <f>Q62-S62</f>
        <v>0</v>
      </c>
    </row>
    <row r="63" spans="1:368" s="205" customFormat="1" x14ac:dyDescent="0.25">
      <c r="A63" s="195" t="s">
        <v>1202</v>
      </c>
      <c r="B63" s="186" t="str">
        <f t="shared" si="8"/>
        <v>Edgar Branch (Marathon County Public Library)</v>
      </c>
      <c r="C63" s="196"/>
      <c r="D63" s="197"/>
      <c r="E63" s="198"/>
      <c r="F63" s="197"/>
      <c r="G63" s="197"/>
      <c r="H63" s="197"/>
      <c r="I63" s="197"/>
      <c r="J63" s="199"/>
      <c r="K63" s="191">
        <v>0.6</v>
      </c>
      <c r="L63" s="297">
        <f t="shared" si="1"/>
        <v>0.4</v>
      </c>
      <c r="M63" s="296" t="s">
        <v>1184</v>
      </c>
      <c r="N63" s="295">
        <v>5000</v>
      </c>
      <c r="O63" s="294">
        <f t="shared" si="2"/>
        <v>5000</v>
      </c>
      <c r="P63" s="192">
        <v>0</v>
      </c>
      <c r="Q63" s="193">
        <f t="shared" si="3"/>
        <v>5000</v>
      </c>
      <c r="R63" s="194" t="s">
        <v>1176</v>
      </c>
      <c r="S63" s="293" t="s">
        <v>1176</v>
      </c>
      <c r="T63" s="292" t="s">
        <v>1176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</row>
    <row r="64" spans="1:368" x14ac:dyDescent="0.25">
      <c r="A64" s="186" t="s">
        <v>753</v>
      </c>
      <c r="B64" s="195" t="str">
        <f t="shared" si="8"/>
        <v>Edith Evans Community Library</v>
      </c>
      <c r="C64" s="187" t="s">
        <v>754</v>
      </c>
      <c r="D64" s="188">
        <v>43</v>
      </c>
      <c r="E64" s="189">
        <v>1777</v>
      </c>
      <c r="F64" s="188">
        <v>1</v>
      </c>
      <c r="G64" s="188">
        <v>0</v>
      </c>
      <c r="H64" s="188" t="s">
        <v>726</v>
      </c>
      <c r="I64" s="188">
        <v>500</v>
      </c>
      <c r="J64" s="190" t="s">
        <v>421</v>
      </c>
      <c r="K64" s="200">
        <v>0.8</v>
      </c>
      <c r="L64" s="291">
        <f t="shared" si="1"/>
        <v>0.19999999999999996</v>
      </c>
      <c r="M64" s="299">
        <v>5000</v>
      </c>
      <c r="N64" s="298">
        <v>5000</v>
      </c>
      <c r="O64" s="288">
        <f t="shared" si="2"/>
        <v>5000</v>
      </c>
      <c r="P64" s="201">
        <v>0</v>
      </c>
      <c r="Q64" s="202">
        <f t="shared" si="3"/>
        <v>5000</v>
      </c>
      <c r="R64" s="203">
        <v>12936.01</v>
      </c>
      <c r="S64" s="287">
        <f>MIN(Q64,R64)</f>
        <v>5000</v>
      </c>
      <c r="T64" s="286">
        <f>Q64-S64</f>
        <v>0</v>
      </c>
    </row>
    <row r="65" spans="1:368" x14ac:dyDescent="0.25">
      <c r="A65" s="195" t="s">
        <v>755</v>
      </c>
      <c r="B65" s="186" t="str">
        <f t="shared" si="8"/>
        <v>Edward U. Demmer Memorial Library</v>
      </c>
      <c r="C65" s="196" t="s">
        <v>756</v>
      </c>
      <c r="D65" s="197">
        <v>43</v>
      </c>
      <c r="E65" s="198">
        <v>2542</v>
      </c>
      <c r="F65" s="197">
        <v>1</v>
      </c>
      <c r="G65" s="197">
        <v>0</v>
      </c>
      <c r="H65" s="197" t="s">
        <v>757</v>
      </c>
      <c r="I65" s="197">
        <v>750</v>
      </c>
      <c r="J65" s="199" t="s">
        <v>537</v>
      </c>
      <c r="K65" s="191">
        <v>0.7</v>
      </c>
      <c r="L65" s="297">
        <f t="shared" si="1"/>
        <v>0.30000000000000004</v>
      </c>
      <c r="M65" s="296">
        <v>7500</v>
      </c>
      <c r="N65" s="295">
        <v>7500</v>
      </c>
      <c r="O65" s="294">
        <f t="shared" si="2"/>
        <v>7500</v>
      </c>
      <c r="P65" s="192">
        <v>5100</v>
      </c>
      <c r="Q65" s="193">
        <f t="shared" si="3"/>
        <v>2400</v>
      </c>
      <c r="R65" s="194">
        <v>23955.57</v>
      </c>
      <c r="S65" s="293">
        <f>MIN(Q65,R65)</f>
        <v>2400</v>
      </c>
      <c r="T65" s="292">
        <f>Q65-S65</f>
        <v>0</v>
      </c>
    </row>
    <row r="66" spans="1:368" s="205" customFormat="1" x14ac:dyDescent="0.25">
      <c r="A66" s="186" t="s">
        <v>1203</v>
      </c>
      <c r="B66" s="195" t="str">
        <f t="shared" si="8"/>
        <v>Egg Harbor Library (Door County Library)</v>
      </c>
      <c r="C66" s="187"/>
      <c r="D66" s="188"/>
      <c r="E66" s="189"/>
      <c r="F66" s="188"/>
      <c r="G66" s="188"/>
      <c r="H66" s="188"/>
      <c r="I66" s="188"/>
      <c r="J66" s="190"/>
      <c r="K66" s="200">
        <v>0.6</v>
      </c>
      <c r="L66" s="291">
        <f t="shared" si="1"/>
        <v>0.4</v>
      </c>
      <c r="M66" s="299" t="s">
        <v>1184</v>
      </c>
      <c r="N66" s="298">
        <v>5000</v>
      </c>
      <c r="O66" s="288">
        <f t="shared" si="2"/>
        <v>5000</v>
      </c>
      <c r="P66" s="201">
        <v>0</v>
      </c>
      <c r="Q66" s="202">
        <f t="shared" si="3"/>
        <v>5000</v>
      </c>
      <c r="R66" s="203">
        <v>9582.23</v>
      </c>
      <c r="S66" s="287">
        <f>MIN(Q66,R66)</f>
        <v>5000</v>
      </c>
      <c r="T66" s="286">
        <f>Q66-S66</f>
        <v>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</row>
    <row r="67" spans="1:368" s="205" customFormat="1" x14ac:dyDescent="0.25">
      <c r="A67" s="195" t="s">
        <v>1204</v>
      </c>
      <c r="B67" s="186" t="str">
        <f t="shared" ref="B67:B95" si="11">PROPER(A67)</f>
        <v>Elcho Branch Library (Antigo Public Library)</v>
      </c>
      <c r="C67" s="196"/>
      <c r="D67" s="197"/>
      <c r="E67" s="198"/>
      <c r="F67" s="197"/>
      <c r="G67" s="197"/>
      <c r="H67" s="197"/>
      <c r="I67" s="197"/>
      <c r="J67" s="199"/>
      <c r="K67" s="191">
        <v>0.7</v>
      </c>
      <c r="L67" s="297">
        <f t="shared" ref="L67:L130" si="12">1-K67</f>
        <v>0.30000000000000004</v>
      </c>
      <c r="M67" s="296" t="s">
        <v>1184</v>
      </c>
      <c r="N67" s="295">
        <v>5000</v>
      </c>
      <c r="O67" s="294">
        <f t="shared" ref="O67:O130" si="13">MAX(M67,N67)</f>
        <v>5000</v>
      </c>
      <c r="P67" s="192">
        <v>0</v>
      </c>
      <c r="Q67" s="193">
        <f t="shared" ref="Q67:Q130" si="14">O67-P67</f>
        <v>5000</v>
      </c>
      <c r="R67" s="194">
        <v>9582.23</v>
      </c>
      <c r="S67" s="293">
        <f>MIN(Q67,R67)</f>
        <v>5000</v>
      </c>
      <c r="T67" s="292">
        <f>Q67-S67</f>
        <v>0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</row>
    <row r="68" spans="1:368" x14ac:dyDescent="0.25">
      <c r="A68" s="186" t="s">
        <v>758</v>
      </c>
      <c r="B68" s="195" t="str">
        <f t="shared" si="11"/>
        <v>Eleanor Ellis Public Library</v>
      </c>
      <c r="C68" s="187" t="s">
        <v>759</v>
      </c>
      <c r="D68" s="188">
        <v>43</v>
      </c>
      <c r="E68" s="189">
        <v>1238</v>
      </c>
      <c r="F68" s="188">
        <v>1</v>
      </c>
      <c r="G68" s="188">
        <v>0</v>
      </c>
      <c r="H68" s="188" t="s">
        <v>639</v>
      </c>
      <c r="I68" s="188">
        <v>500</v>
      </c>
      <c r="J68" s="190" t="s">
        <v>482</v>
      </c>
      <c r="K68" s="200">
        <v>0.8</v>
      </c>
      <c r="L68" s="291">
        <f t="shared" si="12"/>
        <v>0.19999999999999996</v>
      </c>
      <c r="M68" s="299">
        <v>5000</v>
      </c>
      <c r="N68" s="298">
        <v>5000</v>
      </c>
      <c r="O68" s="288">
        <f t="shared" si="13"/>
        <v>5000</v>
      </c>
      <c r="P68" s="201">
        <v>0</v>
      </c>
      <c r="Q68" s="202">
        <f t="shared" si="14"/>
        <v>5000</v>
      </c>
      <c r="R68" s="203">
        <v>9582.23</v>
      </c>
      <c r="S68" s="287">
        <f>MIN(Q68,R68)</f>
        <v>5000</v>
      </c>
      <c r="T68" s="286">
        <f>Q68-S68</f>
        <v>0</v>
      </c>
    </row>
    <row r="69" spans="1:368" s="205" customFormat="1" x14ac:dyDescent="0.25">
      <c r="A69" s="195" t="s">
        <v>1205</v>
      </c>
      <c r="B69" s="186" t="str">
        <f t="shared" si="11"/>
        <v>Elk Mound Public Library (Menomonie Public Library)</v>
      </c>
      <c r="C69" s="196"/>
      <c r="D69" s="197"/>
      <c r="E69" s="198"/>
      <c r="F69" s="197"/>
      <c r="G69" s="197"/>
      <c r="H69" s="197"/>
      <c r="I69" s="197"/>
      <c r="J69" s="199"/>
      <c r="K69" s="191">
        <v>0.6</v>
      </c>
      <c r="L69" s="297">
        <f t="shared" si="12"/>
        <v>0.4</v>
      </c>
      <c r="M69" s="296" t="s">
        <v>1184</v>
      </c>
      <c r="N69" s="295">
        <v>5000</v>
      </c>
      <c r="O69" s="294">
        <f t="shared" si="13"/>
        <v>5000</v>
      </c>
      <c r="P69" s="192">
        <v>0</v>
      </c>
      <c r="Q69" s="193">
        <f t="shared" si="14"/>
        <v>5000</v>
      </c>
      <c r="R69" s="194" t="s">
        <v>1176</v>
      </c>
      <c r="S69" s="293" t="s">
        <v>1176</v>
      </c>
      <c r="T69" s="292" t="s">
        <v>1176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</row>
    <row r="70" spans="1:368" x14ac:dyDescent="0.25">
      <c r="A70" s="186" t="s">
        <v>760</v>
      </c>
      <c r="B70" s="195" t="str">
        <f t="shared" si="11"/>
        <v>Elkhart Lake Public Library</v>
      </c>
      <c r="C70" s="187" t="s">
        <v>761</v>
      </c>
      <c r="D70" s="188">
        <v>42</v>
      </c>
      <c r="E70" s="189">
        <v>3574</v>
      </c>
      <c r="F70" s="188">
        <v>1</v>
      </c>
      <c r="G70" s="188">
        <v>0</v>
      </c>
      <c r="H70" s="188" t="s">
        <v>699</v>
      </c>
      <c r="I70" s="188">
        <v>750</v>
      </c>
      <c r="J70" s="190" t="s">
        <v>762</v>
      </c>
      <c r="K70" s="200">
        <v>0.6</v>
      </c>
      <c r="L70" s="291">
        <f t="shared" si="12"/>
        <v>0.4</v>
      </c>
      <c r="M70" s="290">
        <v>7500</v>
      </c>
      <c r="N70" s="289">
        <v>5000</v>
      </c>
      <c r="O70" s="288">
        <f t="shared" si="13"/>
        <v>7500</v>
      </c>
      <c r="P70" s="201">
        <v>765</v>
      </c>
      <c r="Q70" s="202">
        <f t="shared" si="14"/>
        <v>6735</v>
      </c>
      <c r="R70" s="203">
        <v>9582.23</v>
      </c>
      <c r="S70" s="287">
        <f t="shared" ref="S70:S75" si="15">MIN(Q70,R70)</f>
        <v>6735</v>
      </c>
      <c r="T70" s="286">
        <f t="shared" ref="T70:T75" si="16">Q70-S70</f>
        <v>0</v>
      </c>
    </row>
    <row r="71" spans="1:368" x14ac:dyDescent="0.25">
      <c r="A71" s="195" t="s">
        <v>763</v>
      </c>
      <c r="B71" s="186" t="str">
        <f t="shared" si="11"/>
        <v>Elmwood Public Library</v>
      </c>
      <c r="C71" s="196" t="s">
        <v>764</v>
      </c>
      <c r="D71" s="197">
        <v>43</v>
      </c>
      <c r="E71" s="198">
        <v>1148</v>
      </c>
      <c r="F71" s="197">
        <v>1</v>
      </c>
      <c r="G71" s="197">
        <v>0</v>
      </c>
      <c r="H71" s="197" t="s">
        <v>765</v>
      </c>
      <c r="I71" s="197">
        <v>500</v>
      </c>
      <c r="J71" s="199" t="s">
        <v>376</v>
      </c>
      <c r="K71" s="191">
        <v>0.6</v>
      </c>
      <c r="L71" s="297">
        <f t="shared" si="12"/>
        <v>0.4</v>
      </c>
      <c r="M71" s="296">
        <v>5000</v>
      </c>
      <c r="N71" s="295">
        <v>5000</v>
      </c>
      <c r="O71" s="294">
        <f t="shared" si="13"/>
        <v>5000</v>
      </c>
      <c r="P71" s="192">
        <v>0</v>
      </c>
      <c r="Q71" s="193">
        <f t="shared" si="14"/>
        <v>5000</v>
      </c>
      <c r="R71" s="194">
        <v>9582.23</v>
      </c>
      <c r="S71" s="293">
        <f t="shared" si="15"/>
        <v>5000</v>
      </c>
      <c r="T71" s="292">
        <f t="shared" si="16"/>
        <v>0</v>
      </c>
    </row>
    <row r="72" spans="1:368" x14ac:dyDescent="0.25">
      <c r="A72" s="186" t="s">
        <v>766</v>
      </c>
      <c r="B72" s="195" t="str">
        <f t="shared" si="11"/>
        <v>Elroy Public Library</v>
      </c>
      <c r="C72" s="187" t="s">
        <v>767</v>
      </c>
      <c r="D72" s="188">
        <v>42</v>
      </c>
      <c r="E72" s="189">
        <v>2121</v>
      </c>
      <c r="F72" s="188">
        <v>1</v>
      </c>
      <c r="G72" s="188">
        <v>0</v>
      </c>
      <c r="H72" s="188" t="s">
        <v>768</v>
      </c>
      <c r="I72" s="188">
        <v>750</v>
      </c>
      <c r="J72" s="190" t="s">
        <v>769</v>
      </c>
      <c r="K72" s="200">
        <v>0.7</v>
      </c>
      <c r="L72" s="291">
        <f t="shared" si="12"/>
        <v>0.30000000000000004</v>
      </c>
      <c r="M72" s="290">
        <v>7500</v>
      </c>
      <c r="N72" s="289">
        <v>5000</v>
      </c>
      <c r="O72" s="288">
        <f t="shared" si="13"/>
        <v>7500</v>
      </c>
      <c r="P72" s="201">
        <v>302</v>
      </c>
      <c r="Q72" s="202">
        <f t="shared" si="14"/>
        <v>7198</v>
      </c>
      <c r="R72" s="203">
        <v>18685.34</v>
      </c>
      <c r="S72" s="287">
        <f t="shared" si="15"/>
        <v>7198</v>
      </c>
      <c r="T72" s="286">
        <f t="shared" si="16"/>
        <v>0</v>
      </c>
    </row>
    <row r="73" spans="1:368" s="205" customFormat="1" x14ac:dyDescent="0.25">
      <c r="A73" s="195" t="s">
        <v>1206</v>
      </c>
      <c r="B73" s="186" t="str">
        <f t="shared" si="11"/>
        <v>Elton Branch (Antigo Public Library)</v>
      </c>
      <c r="C73" s="196"/>
      <c r="D73" s="197"/>
      <c r="E73" s="198"/>
      <c r="F73" s="197"/>
      <c r="G73" s="197"/>
      <c r="H73" s="197"/>
      <c r="I73" s="197"/>
      <c r="J73" s="199"/>
      <c r="K73" s="191">
        <v>0.9</v>
      </c>
      <c r="L73" s="297">
        <f t="shared" si="12"/>
        <v>9.9999999999999978E-2</v>
      </c>
      <c r="M73" s="296" t="s">
        <v>1184</v>
      </c>
      <c r="N73" s="295">
        <v>5000</v>
      </c>
      <c r="O73" s="294">
        <f t="shared" si="13"/>
        <v>5000</v>
      </c>
      <c r="P73" s="192">
        <v>0</v>
      </c>
      <c r="Q73" s="193">
        <f t="shared" si="14"/>
        <v>5000</v>
      </c>
      <c r="R73" s="194">
        <v>9582.23</v>
      </c>
      <c r="S73" s="293">
        <f t="shared" si="15"/>
        <v>5000</v>
      </c>
      <c r="T73" s="292">
        <f t="shared" si="16"/>
        <v>0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</row>
    <row r="74" spans="1:368" x14ac:dyDescent="0.25">
      <c r="A74" s="186" t="s">
        <v>770</v>
      </c>
      <c r="B74" s="195" t="str">
        <f t="shared" si="11"/>
        <v>Endeavor Public Library</v>
      </c>
      <c r="C74" s="187" t="s">
        <v>771</v>
      </c>
      <c r="D74" s="188">
        <v>42</v>
      </c>
      <c r="E74" s="189">
        <v>999</v>
      </c>
      <c r="F74" s="188">
        <v>1</v>
      </c>
      <c r="G74" s="188">
        <v>0</v>
      </c>
      <c r="H74" s="188" t="s">
        <v>772</v>
      </c>
      <c r="I74" s="188">
        <v>500</v>
      </c>
      <c r="J74" s="190" t="s">
        <v>773</v>
      </c>
      <c r="K74" s="200">
        <v>0.7</v>
      </c>
      <c r="L74" s="291">
        <f t="shared" si="12"/>
        <v>0.30000000000000004</v>
      </c>
      <c r="M74" s="299">
        <v>5000</v>
      </c>
      <c r="N74" s="298">
        <v>5000</v>
      </c>
      <c r="O74" s="288">
        <f t="shared" si="13"/>
        <v>5000</v>
      </c>
      <c r="P74" s="201">
        <v>0</v>
      </c>
      <c r="Q74" s="202">
        <f t="shared" si="14"/>
        <v>5000</v>
      </c>
      <c r="R74" s="203">
        <v>9582.23</v>
      </c>
      <c r="S74" s="287">
        <f t="shared" si="15"/>
        <v>5000</v>
      </c>
      <c r="T74" s="286">
        <f t="shared" si="16"/>
        <v>0</v>
      </c>
    </row>
    <row r="75" spans="1:368" s="205" customFormat="1" x14ac:dyDescent="0.25">
      <c r="A75" s="195" t="s">
        <v>1207</v>
      </c>
      <c r="B75" s="186" t="str">
        <f t="shared" si="11"/>
        <v>Ephraim Branch (Door County Library)</v>
      </c>
      <c r="C75" s="196"/>
      <c r="D75" s="197"/>
      <c r="E75" s="198"/>
      <c r="F75" s="197"/>
      <c r="G75" s="197"/>
      <c r="H75" s="197"/>
      <c r="I75" s="197"/>
      <c r="J75" s="199"/>
      <c r="K75" s="191">
        <v>0.6</v>
      </c>
      <c r="L75" s="297">
        <f t="shared" si="12"/>
        <v>0.4</v>
      </c>
      <c r="M75" s="296" t="s">
        <v>1184</v>
      </c>
      <c r="N75" s="295">
        <v>5000</v>
      </c>
      <c r="O75" s="294">
        <f t="shared" si="13"/>
        <v>5000</v>
      </c>
      <c r="P75" s="192">
        <v>0</v>
      </c>
      <c r="Q75" s="193">
        <f t="shared" si="14"/>
        <v>5000</v>
      </c>
      <c r="R75" s="194">
        <v>9582.23</v>
      </c>
      <c r="S75" s="293">
        <f t="shared" si="15"/>
        <v>5000</v>
      </c>
      <c r="T75" s="292">
        <f t="shared" si="16"/>
        <v>0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</row>
    <row r="76" spans="1:368" x14ac:dyDescent="0.25">
      <c r="A76" s="186" t="s">
        <v>774</v>
      </c>
      <c r="B76" s="195" t="str">
        <f t="shared" si="11"/>
        <v>Ethel Everhard Memorial Library</v>
      </c>
      <c r="C76" s="187" t="s">
        <v>775</v>
      </c>
      <c r="D76" s="188">
        <v>43</v>
      </c>
      <c r="E76" s="189">
        <v>5794</v>
      </c>
      <c r="F76" s="188">
        <v>1</v>
      </c>
      <c r="G76" s="188">
        <v>0</v>
      </c>
      <c r="H76" s="188" t="s">
        <v>772</v>
      </c>
      <c r="I76" s="188">
        <v>1000</v>
      </c>
      <c r="J76" s="190" t="s">
        <v>560</v>
      </c>
      <c r="K76" s="200">
        <v>0.7</v>
      </c>
      <c r="L76" s="291">
        <f t="shared" si="12"/>
        <v>0.30000000000000004</v>
      </c>
      <c r="M76" s="290">
        <v>10000</v>
      </c>
      <c r="N76" s="289">
        <v>5000</v>
      </c>
      <c r="O76" s="288">
        <f t="shared" si="13"/>
        <v>10000</v>
      </c>
      <c r="P76" s="201">
        <v>0</v>
      </c>
      <c r="Q76" s="202">
        <f t="shared" si="14"/>
        <v>10000</v>
      </c>
      <c r="R76" s="203" t="s">
        <v>1176</v>
      </c>
      <c r="S76" s="287" t="s">
        <v>1176</v>
      </c>
      <c r="T76" s="286" t="s">
        <v>1176</v>
      </c>
    </row>
    <row r="77" spans="1:368" x14ac:dyDescent="0.25">
      <c r="A77" s="195" t="s">
        <v>776</v>
      </c>
      <c r="B77" s="186" t="str">
        <f t="shared" si="11"/>
        <v>Ettrick Public Library</v>
      </c>
      <c r="C77" s="196" t="s">
        <v>777</v>
      </c>
      <c r="D77" s="197">
        <v>42</v>
      </c>
      <c r="E77" s="198">
        <v>1077</v>
      </c>
      <c r="F77" s="197">
        <v>1</v>
      </c>
      <c r="G77" s="197">
        <v>0</v>
      </c>
      <c r="H77" s="197" t="s">
        <v>649</v>
      </c>
      <c r="I77" s="197">
        <v>500</v>
      </c>
      <c r="J77" s="199" t="s">
        <v>778</v>
      </c>
      <c r="K77" s="191">
        <v>0.6</v>
      </c>
      <c r="L77" s="297">
        <f t="shared" si="12"/>
        <v>0.4</v>
      </c>
      <c r="M77" s="296">
        <v>5000</v>
      </c>
      <c r="N77" s="295">
        <v>5000</v>
      </c>
      <c r="O77" s="294">
        <f t="shared" si="13"/>
        <v>5000</v>
      </c>
      <c r="P77" s="192">
        <v>403</v>
      </c>
      <c r="Q77" s="193">
        <f t="shared" si="14"/>
        <v>4597</v>
      </c>
      <c r="R77" s="194">
        <v>9582.23</v>
      </c>
      <c r="S77" s="293">
        <f>MIN(Q77,R77)</f>
        <v>4597</v>
      </c>
      <c r="T77" s="292">
        <f>Q77-S77</f>
        <v>0</v>
      </c>
    </row>
    <row r="78" spans="1:368" x14ac:dyDescent="0.25">
      <c r="A78" s="186" t="s">
        <v>779</v>
      </c>
      <c r="B78" s="195" t="str">
        <f t="shared" si="11"/>
        <v>Evelyn Goldberg Briggs Memorial Library</v>
      </c>
      <c r="C78" s="187" t="s">
        <v>780</v>
      </c>
      <c r="D78" s="188">
        <v>43</v>
      </c>
      <c r="E78" s="189">
        <v>4002</v>
      </c>
      <c r="F78" s="188">
        <v>1</v>
      </c>
      <c r="G78" s="188">
        <v>0</v>
      </c>
      <c r="H78" s="188" t="s">
        <v>629</v>
      </c>
      <c r="I78" s="188">
        <v>750</v>
      </c>
      <c r="J78" s="190" t="s">
        <v>781</v>
      </c>
      <c r="K78" s="200">
        <v>0.6</v>
      </c>
      <c r="L78" s="291">
        <f t="shared" si="12"/>
        <v>0.4</v>
      </c>
      <c r="M78" s="290">
        <v>7500</v>
      </c>
      <c r="N78" s="289">
        <v>5000</v>
      </c>
      <c r="O78" s="288">
        <f t="shared" si="13"/>
        <v>7500</v>
      </c>
      <c r="P78" s="201">
        <v>0</v>
      </c>
      <c r="Q78" s="202">
        <f t="shared" si="14"/>
        <v>7500</v>
      </c>
      <c r="R78" s="203">
        <v>9582.23</v>
      </c>
      <c r="S78" s="287">
        <f>MIN(Q78,R78)</f>
        <v>7500</v>
      </c>
      <c r="T78" s="286">
        <f>Q78-S78</f>
        <v>0</v>
      </c>
    </row>
    <row r="79" spans="1:368" x14ac:dyDescent="0.25">
      <c r="A79" s="195" t="s">
        <v>782</v>
      </c>
      <c r="B79" s="186" t="str">
        <f t="shared" si="11"/>
        <v>Fairchild Public Library</v>
      </c>
      <c r="C79" s="196" t="s">
        <v>783</v>
      </c>
      <c r="D79" s="197">
        <v>42</v>
      </c>
      <c r="E79" s="198">
        <v>896</v>
      </c>
      <c r="F79" s="197">
        <v>1</v>
      </c>
      <c r="G79" s="197">
        <v>0</v>
      </c>
      <c r="H79" s="197" t="s">
        <v>615</v>
      </c>
      <c r="I79" s="197">
        <v>500</v>
      </c>
      <c r="J79" s="199" t="s">
        <v>784</v>
      </c>
      <c r="K79" s="191">
        <v>0.7</v>
      </c>
      <c r="L79" s="297">
        <f t="shared" si="12"/>
        <v>0.30000000000000004</v>
      </c>
      <c r="M79" s="296">
        <v>5000</v>
      </c>
      <c r="N79" s="295">
        <v>5000</v>
      </c>
      <c r="O79" s="294">
        <f t="shared" si="13"/>
        <v>5000</v>
      </c>
      <c r="P79" s="192">
        <v>0</v>
      </c>
      <c r="Q79" s="193">
        <f t="shared" si="14"/>
        <v>5000</v>
      </c>
      <c r="R79" s="194" t="s">
        <v>1176</v>
      </c>
      <c r="S79" s="293" t="s">
        <v>1176</v>
      </c>
      <c r="T79" s="292" t="s">
        <v>1176</v>
      </c>
    </row>
    <row r="80" spans="1:368" x14ac:dyDescent="0.25">
      <c r="A80" s="186" t="s">
        <v>785</v>
      </c>
      <c r="B80" s="195" t="str">
        <f t="shared" si="11"/>
        <v>Fall Creek Public Library</v>
      </c>
      <c r="C80" s="187" t="s">
        <v>786</v>
      </c>
      <c r="D80" s="188">
        <v>42</v>
      </c>
      <c r="E80" s="189">
        <v>3445</v>
      </c>
      <c r="F80" s="188">
        <v>1</v>
      </c>
      <c r="G80" s="188">
        <v>0</v>
      </c>
      <c r="H80" s="188" t="s">
        <v>615</v>
      </c>
      <c r="I80" s="188">
        <v>750</v>
      </c>
      <c r="J80" s="190" t="s">
        <v>378</v>
      </c>
      <c r="K80" s="200">
        <v>0.6</v>
      </c>
      <c r="L80" s="291">
        <f t="shared" si="12"/>
        <v>0.4</v>
      </c>
      <c r="M80" s="290">
        <v>7500</v>
      </c>
      <c r="N80" s="289">
        <v>5000</v>
      </c>
      <c r="O80" s="288">
        <f t="shared" si="13"/>
        <v>7500</v>
      </c>
      <c r="P80" s="201">
        <v>0</v>
      </c>
      <c r="Q80" s="202">
        <f t="shared" si="14"/>
        <v>7500</v>
      </c>
      <c r="R80" s="203" t="s">
        <v>1176</v>
      </c>
      <c r="S80" s="287" t="s">
        <v>1176</v>
      </c>
      <c r="T80" s="286" t="s">
        <v>1176</v>
      </c>
    </row>
    <row r="81" spans="1:368" s="205" customFormat="1" x14ac:dyDescent="0.25">
      <c r="A81" s="195" t="s">
        <v>1208</v>
      </c>
      <c r="B81" s="186" t="str">
        <f t="shared" si="11"/>
        <v>Fish Creek Branch (Door County Library)</v>
      </c>
      <c r="C81" s="196"/>
      <c r="D81" s="197"/>
      <c r="E81" s="198"/>
      <c r="F81" s="197"/>
      <c r="G81" s="197"/>
      <c r="H81" s="197"/>
      <c r="I81" s="197"/>
      <c r="J81" s="199"/>
      <c r="K81" s="191">
        <v>0.6</v>
      </c>
      <c r="L81" s="297">
        <f t="shared" si="12"/>
        <v>0.4</v>
      </c>
      <c r="M81" s="296" t="s">
        <v>1184</v>
      </c>
      <c r="N81" s="295">
        <v>5000</v>
      </c>
      <c r="O81" s="294">
        <f t="shared" si="13"/>
        <v>5000</v>
      </c>
      <c r="P81" s="192">
        <v>0</v>
      </c>
      <c r="Q81" s="193">
        <f t="shared" si="14"/>
        <v>5000</v>
      </c>
      <c r="R81" s="194">
        <v>9582.23</v>
      </c>
      <c r="S81" s="293">
        <f t="shared" ref="S81:S92" si="17">MIN(Q81,R81)</f>
        <v>5000</v>
      </c>
      <c r="T81" s="292">
        <f t="shared" ref="T81:T92" si="18">Q81-S81</f>
        <v>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</row>
    <row r="82" spans="1:368" x14ac:dyDescent="0.25">
      <c r="A82" s="186" t="s">
        <v>787</v>
      </c>
      <c r="B82" s="195" t="str">
        <f t="shared" si="11"/>
        <v>Florence County Library</v>
      </c>
      <c r="C82" s="187" t="s">
        <v>788</v>
      </c>
      <c r="D82" s="188">
        <v>42</v>
      </c>
      <c r="E82" s="189">
        <v>4474</v>
      </c>
      <c r="F82" s="188">
        <v>1</v>
      </c>
      <c r="G82" s="188">
        <v>0</v>
      </c>
      <c r="H82" s="188" t="s">
        <v>789</v>
      </c>
      <c r="I82" s="188">
        <v>750</v>
      </c>
      <c r="J82" s="190" t="s">
        <v>382</v>
      </c>
      <c r="K82" s="200">
        <v>0.7</v>
      </c>
      <c r="L82" s="291">
        <f t="shared" si="12"/>
        <v>0.30000000000000004</v>
      </c>
      <c r="M82" s="299">
        <v>7500</v>
      </c>
      <c r="N82" s="298">
        <v>7500</v>
      </c>
      <c r="O82" s="288">
        <f t="shared" si="13"/>
        <v>7500</v>
      </c>
      <c r="P82" s="201">
        <v>0</v>
      </c>
      <c r="Q82" s="202">
        <f t="shared" si="14"/>
        <v>7500</v>
      </c>
      <c r="R82" s="203">
        <v>11977.78</v>
      </c>
      <c r="S82" s="287">
        <f t="shared" si="17"/>
        <v>7500</v>
      </c>
      <c r="T82" s="286">
        <f t="shared" si="18"/>
        <v>0</v>
      </c>
    </row>
    <row r="83" spans="1:368" x14ac:dyDescent="0.25">
      <c r="A83" s="195" t="s">
        <v>790</v>
      </c>
      <c r="B83" s="186" t="str">
        <f t="shared" si="11"/>
        <v>Fontana Public Library</v>
      </c>
      <c r="C83" s="196" t="s">
        <v>791</v>
      </c>
      <c r="D83" s="197">
        <v>41</v>
      </c>
      <c r="E83" s="198">
        <v>2825</v>
      </c>
      <c r="F83" s="197">
        <v>1</v>
      </c>
      <c r="G83" s="197">
        <v>0</v>
      </c>
      <c r="H83" s="197" t="s">
        <v>673</v>
      </c>
      <c r="I83" s="197">
        <v>750</v>
      </c>
      <c r="J83" s="199" t="s">
        <v>792</v>
      </c>
      <c r="K83" s="191">
        <v>0.6</v>
      </c>
      <c r="L83" s="297">
        <f t="shared" si="12"/>
        <v>0.4</v>
      </c>
      <c r="M83" s="290">
        <v>7500</v>
      </c>
      <c r="N83" s="289">
        <v>5000</v>
      </c>
      <c r="O83" s="294">
        <f t="shared" si="13"/>
        <v>7500</v>
      </c>
      <c r="P83" s="192">
        <v>0</v>
      </c>
      <c r="Q83" s="193">
        <f t="shared" si="14"/>
        <v>7500</v>
      </c>
      <c r="R83" s="194">
        <v>17008.45</v>
      </c>
      <c r="S83" s="293">
        <f t="shared" si="17"/>
        <v>7500</v>
      </c>
      <c r="T83" s="292">
        <f t="shared" si="18"/>
        <v>0</v>
      </c>
    </row>
    <row r="84" spans="1:368" x14ac:dyDescent="0.25">
      <c r="A84" s="186" t="s">
        <v>793</v>
      </c>
      <c r="B84" s="195" t="str">
        <f t="shared" si="11"/>
        <v>Forest Lodge Library</v>
      </c>
      <c r="C84" s="187" t="s">
        <v>794</v>
      </c>
      <c r="D84" s="188">
        <v>43</v>
      </c>
      <c r="E84" s="189">
        <v>1318</v>
      </c>
      <c r="F84" s="188">
        <v>1</v>
      </c>
      <c r="G84" s="188">
        <v>0</v>
      </c>
      <c r="H84" s="188" t="s">
        <v>629</v>
      </c>
      <c r="I84" s="188">
        <v>500</v>
      </c>
      <c r="J84" s="190" t="s">
        <v>795</v>
      </c>
      <c r="K84" s="200">
        <v>0.8</v>
      </c>
      <c r="L84" s="291">
        <f t="shared" si="12"/>
        <v>0.19999999999999996</v>
      </c>
      <c r="M84" s="299">
        <v>5000</v>
      </c>
      <c r="N84" s="298">
        <v>5000</v>
      </c>
      <c r="O84" s="288">
        <f t="shared" si="13"/>
        <v>5000</v>
      </c>
      <c r="P84" s="201">
        <v>0</v>
      </c>
      <c r="Q84" s="202">
        <f t="shared" si="14"/>
        <v>5000</v>
      </c>
      <c r="R84" s="203">
        <v>9582.23</v>
      </c>
      <c r="S84" s="287">
        <f t="shared" si="17"/>
        <v>5000</v>
      </c>
      <c r="T84" s="286">
        <f t="shared" si="18"/>
        <v>0</v>
      </c>
    </row>
    <row r="85" spans="1:368" s="205" customFormat="1" x14ac:dyDescent="0.25">
      <c r="A85" s="195" t="s">
        <v>1209</v>
      </c>
      <c r="B85" s="186" t="str">
        <f t="shared" si="11"/>
        <v>Forestville Branch (Door County Library)</v>
      </c>
      <c r="C85" s="196"/>
      <c r="D85" s="197"/>
      <c r="E85" s="198"/>
      <c r="F85" s="197"/>
      <c r="G85" s="197"/>
      <c r="H85" s="197"/>
      <c r="I85" s="197"/>
      <c r="J85" s="199"/>
      <c r="K85" s="191">
        <v>0.6</v>
      </c>
      <c r="L85" s="297">
        <f t="shared" si="12"/>
        <v>0.4</v>
      </c>
      <c r="M85" s="296" t="s">
        <v>1184</v>
      </c>
      <c r="N85" s="295">
        <v>5000</v>
      </c>
      <c r="O85" s="294">
        <f t="shared" si="13"/>
        <v>5000</v>
      </c>
      <c r="P85" s="192">
        <v>0</v>
      </c>
      <c r="Q85" s="193">
        <f t="shared" si="14"/>
        <v>5000</v>
      </c>
      <c r="R85" s="194">
        <v>9582.23</v>
      </c>
      <c r="S85" s="293">
        <f t="shared" si="17"/>
        <v>5000</v>
      </c>
      <c r="T85" s="292">
        <f t="shared" si="18"/>
        <v>0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</row>
    <row r="86" spans="1:368" x14ac:dyDescent="0.25">
      <c r="A86" s="186" t="s">
        <v>796</v>
      </c>
      <c r="B86" s="195" t="str">
        <f t="shared" si="11"/>
        <v>Fox Lake Public Library</v>
      </c>
      <c r="C86" s="187" t="s">
        <v>797</v>
      </c>
      <c r="D86" s="188">
        <v>42</v>
      </c>
      <c r="E86" s="189">
        <v>2243</v>
      </c>
      <c r="F86" s="188">
        <v>1</v>
      </c>
      <c r="G86" s="188">
        <v>0</v>
      </c>
      <c r="H86" s="188" t="s">
        <v>677</v>
      </c>
      <c r="I86" s="188">
        <v>750</v>
      </c>
      <c r="J86" s="190" t="s">
        <v>798</v>
      </c>
      <c r="K86" s="200">
        <v>0.7</v>
      </c>
      <c r="L86" s="291">
        <f t="shared" si="12"/>
        <v>0.30000000000000004</v>
      </c>
      <c r="M86" s="290">
        <v>7500</v>
      </c>
      <c r="N86" s="289">
        <v>5000</v>
      </c>
      <c r="O86" s="288">
        <f t="shared" si="13"/>
        <v>7500</v>
      </c>
      <c r="P86" s="201">
        <v>0</v>
      </c>
      <c r="Q86" s="202">
        <f t="shared" si="14"/>
        <v>7500</v>
      </c>
      <c r="R86" s="203">
        <v>9582.23</v>
      </c>
      <c r="S86" s="287">
        <f t="shared" si="17"/>
        <v>7500</v>
      </c>
      <c r="T86" s="286">
        <f t="shared" si="18"/>
        <v>0</v>
      </c>
    </row>
    <row r="87" spans="1:368" x14ac:dyDescent="0.25">
      <c r="A87" s="195" t="s">
        <v>799</v>
      </c>
      <c r="B87" s="186" t="str">
        <f t="shared" si="11"/>
        <v>Frank B. Koller Memorial Library</v>
      </c>
      <c r="C87" s="196" t="s">
        <v>800</v>
      </c>
      <c r="D87" s="197">
        <v>43</v>
      </c>
      <c r="E87" s="198">
        <v>583</v>
      </c>
      <c r="F87" s="197">
        <v>1</v>
      </c>
      <c r="G87" s="197">
        <v>0</v>
      </c>
      <c r="H87" s="197" t="s">
        <v>639</v>
      </c>
      <c r="I87" s="197">
        <v>500</v>
      </c>
      <c r="J87" s="199" t="s">
        <v>801</v>
      </c>
      <c r="K87" s="191">
        <v>0.7</v>
      </c>
      <c r="L87" s="297">
        <f t="shared" si="12"/>
        <v>0.30000000000000004</v>
      </c>
      <c r="M87" s="296">
        <v>5000</v>
      </c>
      <c r="N87" s="295">
        <v>5000</v>
      </c>
      <c r="O87" s="294">
        <f t="shared" si="13"/>
        <v>5000</v>
      </c>
      <c r="P87" s="192">
        <v>0</v>
      </c>
      <c r="Q87" s="193">
        <f t="shared" si="14"/>
        <v>5000</v>
      </c>
      <c r="R87" s="194">
        <v>9582.23</v>
      </c>
      <c r="S87" s="293">
        <f t="shared" si="17"/>
        <v>5000</v>
      </c>
      <c r="T87" s="292">
        <f t="shared" si="18"/>
        <v>0</v>
      </c>
    </row>
    <row r="88" spans="1:368" x14ac:dyDescent="0.25">
      <c r="A88" s="186" t="s">
        <v>802</v>
      </c>
      <c r="B88" s="195" t="str">
        <f t="shared" si="11"/>
        <v>Frederic Public Library</v>
      </c>
      <c r="C88" s="187" t="s">
        <v>803</v>
      </c>
      <c r="D88" s="188">
        <v>43</v>
      </c>
      <c r="E88" s="189">
        <v>3740</v>
      </c>
      <c r="F88" s="188">
        <v>1</v>
      </c>
      <c r="G88" s="188">
        <v>0</v>
      </c>
      <c r="H88" s="188" t="s">
        <v>622</v>
      </c>
      <c r="I88" s="188">
        <v>750</v>
      </c>
      <c r="J88" s="190" t="s">
        <v>384</v>
      </c>
      <c r="K88" s="200">
        <v>0.8</v>
      </c>
      <c r="L88" s="291">
        <f t="shared" si="12"/>
        <v>0.19999999999999996</v>
      </c>
      <c r="M88" s="290">
        <v>7500</v>
      </c>
      <c r="N88" s="289">
        <v>5000</v>
      </c>
      <c r="O88" s="288">
        <f t="shared" si="13"/>
        <v>7500</v>
      </c>
      <c r="P88" s="201">
        <v>0</v>
      </c>
      <c r="Q88" s="202">
        <f t="shared" si="14"/>
        <v>7500</v>
      </c>
      <c r="R88" s="203">
        <v>14811.73</v>
      </c>
      <c r="S88" s="287">
        <f t="shared" si="17"/>
        <v>7500</v>
      </c>
      <c r="T88" s="286">
        <f t="shared" si="18"/>
        <v>0</v>
      </c>
    </row>
    <row r="89" spans="1:368" x14ac:dyDescent="0.25">
      <c r="A89" s="195" t="s">
        <v>804</v>
      </c>
      <c r="B89" s="186" t="str">
        <f t="shared" si="11"/>
        <v>Galesville Public Library</v>
      </c>
      <c r="C89" s="196" t="s">
        <v>805</v>
      </c>
      <c r="D89" s="197">
        <v>42</v>
      </c>
      <c r="E89" s="198">
        <v>3424</v>
      </c>
      <c r="F89" s="197">
        <v>1</v>
      </c>
      <c r="G89" s="197">
        <v>0</v>
      </c>
      <c r="H89" s="197" t="s">
        <v>649</v>
      </c>
      <c r="I89" s="197">
        <v>750</v>
      </c>
      <c r="J89" s="199" t="s">
        <v>806</v>
      </c>
      <c r="K89" s="191">
        <v>0.6</v>
      </c>
      <c r="L89" s="297">
        <f t="shared" si="12"/>
        <v>0.4</v>
      </c>
      <c r="M89" s="290">
        <v>7500</v>
      </c>
      <c r="N89" s="289">
        <v>5000</v>
      </c>
      <c r="O89" s="294">
        <f t="shared" si="13"/>
        <v>7500</v>
      </c>
      <c r="P89" s="192">
        <v>403</v>
      </c>
      <c r="Q89" s="193">
        <f t="shared" si="14"/>
        <v>7097</v>
      </c>
      <c r="R89" s="194">
        <v>9582.23</v>
      </c>
      <c r="S89" s="293">
        <f t="shared" si="17"/>
        <v>7097</v>
      </c>
      <c r="T89" s="292">
        <f t="shared" si="18"/>
        <v>0</v>
      </c>
    </row>
    <row r="90" spans="1:368" x14ac:dyDescent="0.25">
      <c r="A90" s="186" t="s">
        <v>807</v>
      </c>
      <c r="B90" s="195" t="str">
        <f t="shared" si="11"/>
        <v>Gays Mills Public Library</v>
      </c>
      <c r="C90" s="187" t="s">
        <v>808</v>
      </c>
      <c r="D90" s="188">
        <v>43</v>
      </c>
      <c r="E90" s="189">
        <v>2457</v>
      </c>
      <c r="F90" s="188">
        <v>1</v>
      </c>
      <c r="G90" s="188">
        <v>0</v>
      </c>
      <c r="H90" s="188" t="s">
        <v>809</v>
      </c>
      <c r="I90" s="188">
        <v>750</v>
      </c>
      <c r="J90" s="190" t="s">
        <v>810</v>
      </c>
      <c r="K90" s="200">
        <v>0.8</v>
      </c>
      <c r="L90" s="291">
        <f t="shared" si="12"/>
        <v>0.19999999999999996</v>
      </c>
      <c r="M90" s="290">
        <v>7500</v>
      </c>
      <c r="N90" s="289">
        <v>5000</v>
      </c>
      <c r="O90" s="288">
        <f t="shared" si="13"/>
        <v>7500</v>
      </c>
      <c r="P90" s="201">
        <v>0</v>
      </c>
      <c r="Q90" s="202">
        <f t="shared" si="14"/>
        <v>7500</v>
      </c>
      <c r="R90" s="203">
        <v>9582.23</v>
      </c>
      <c r="S90" s="287">
        <f t="shared" si="17"/>
        <v>7500</v>
      </c>
      <c r="T90" s="286">
        <f t="shared" si="18"/>
        <v>0</v>
      </c>
    </row>
    <row r="91" spans="1:368" x14ac:dyDescent="0.25">
      <c r="A91" s="195" t="s">
        <v>811</v>
      </c>
      <c r="B91" s="186" t="str">
        <f t="shared" si="11"/>
        <v>Gillett Public Library</v>
      </c>
      <c r="C91" s="196" t="s">
        <v>812</v>
      </c>
      <c r="D91" s="197">
        <v>42</v>
      </c>
      <c r="E91" s="198">
        <v>3997</v>
      </c>
      <c r="F91" s="197">
        <v>1</v>
      </c>
      <c r="G91" s="197">
        <v>0</v>
      </c>
      <c r="H91" s="197" t="s">
        <v>813</v>
      </c>
      <c r="I91" s="197">
        <v>750</v>
      </c>
      <c r="J91" s="199" t="s">
        <v>388</v>
      </c>
      <c r="K91" s="191">
        <v>0.8</v>
      </c>
      <c r="L91" s="297">
        <f t="shared" si="12"/>
        <v>0.19999999999999996</v>
      </c>
      <c r="M91" s="290">
        <v>7500</v>
      </c>
      <c r="N91" s="289">
        <v>5000</v>
      </c>
      <c r="O91" s="294">
        <f t="shared" si="13"/>
        <v>7500</v>
      </c>
      <c r="P91" s="192">
        <v>0</v>
      </c>
      <c r="Q91" s="193">
        <f t="shared" si="14"/>
        <v>7500</v>
      </c>
      <c r="R91" s="194">
        <v>9582.23</v>
      </c>
      <c r="S91" s="293">
        <f t="shared" si="17"/>
        <v>7500</v>
      </c>
      <c r="T91" s="292">
        <f t="shared" si="18"/>
        <v>0</v>
      </c>
    </row>
    <row r="92" spans="1:368" x14ac:dyDescent="0.25">
      <c r="A92" s="186" t="s">
        <v>814</v>
      </c>
      <c r="B92" s="195" t="str">
        <f t="shared" si="11"/>
        <v>Glenwood City Public Library</v>
      </c>
      <c r="C92" s="187" t="s">
        <v>815</v>
      </c>
      <c r="D92" s="188">
        <v>43</v>
      </c>
      <c r="E92" s="189">
        <v>2323</v>
      </c>
      <c r="F92" s="188">
        <v>1</v>
      </c>
      <c r="G92" s="188">
        <v>0</v>
      </c>
      <c r="H92" s="188" t="s">
        <v>734</v>
      </c>
      <c r="I92" s="188">
        <v>750</v>
      </c>
      <c r="J92" s="190" t="s">
        <v>391</v>
      </c>
      <c r="K92" s="200">
        <v>0.6</v>
      </c>
      <c r="L92" s="291">
        <f t="shared" si="12"/>
        <v>0.4</v>
      </c>
      <c r="M92" s="290">
        <v>7500</v>
      </c>
      <c r="N92" s="289">
        <v>5000</v>
      </c>
      <c r="O92" s="288">
        <f t="shared" si="13"/>
        <v>7500</v>
      </c>
      <c r="P92" s="201">
        <v>0</v>
      </c>
      <c r="Q92" s="202">
        <f t="shared" si="14"/>
        <v>7500</v>
      </c>
      <c r="R92" s="203">
        <v>9582.23</v>
      </c>
      <c r="S92" s="287">
        <f t="shared" si="17"/>
        <v>7500</v>
      </c>
      <c r="T92" s="286">
        <f t="shared" si="18"/>
        <v>0</v>
      </c>
    </row>
    <row r="93" spans="1:368" s="205" customFormat="1" x14ac:dyDescent="0.25">
      <c r="A93" s="195" t="s">
        <v>1210</v>
      </c>
      <c r="B93" s="186" t="str">
        <f t="shared" si="11"/>
        <v>Goodman Library Station (Marinette County Public Library)</v>
      </c>
      <c r="C93" s="196"/>
      <c r="D93" s="197"/>
      <c r="E93" s="198"/>
      <c r="F93" s="197"/>
      <c r="G93" s="197"/>
      <c r="H93" s="197"/>
      <c r="I93" s="197"/>
      <c r="J93" s="199"/>
      <c r="K93" s="191">
        <v>0.6</v>
      </c>
      <c r="L93" s="297">
        <f t="shared" si="12"/>
        <v>0.4</v>
      </c>
      <c r="M93" s="296" t="s">
        <v>1184</v>
      </c>
      <c r="N93" s="295">
        <v>5000</v>
      </c>
      <c r="O93" s="294">
        <f t="shared" si="13"/>
        <v>5000</v>
      </c>
      <c r="P93" s="192">
        <v>0</v>
      </c>
      <c r="Q93" s="193">
        <f t="shared" si="14"/>
        <v>5000</v>
      </c>
      <c r="R93" s="194" t="s">
        <v>1176</v>
      </c>
      <c r="S93" s="293" t="s">
        <v>1176</v>
      </c>
      <c r="T93" s="292" t="s">
        <v>1176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</row>
    <row r="94" spans="1:368" x14ac:dyDescent="0.25">
      <c r="A94" s="186" t="s">
        <v>816</v>
      </c>
      <c r="B94" s="195" t="str">
        <f t="shared" si="11"/>
        <v>Granton Community Library</v>
      </c>
      <c r="C94" s="187" t="s">
        <v>817</v>
      </c>
      <c r="D94" s="188">
        <v>43</v>
      </c>
      <c r="E94" s="189">
        <v>1619</v>
      </c>
      <c r="F94" s="188">
        <v>1</v>
      </c>
      <c r="G94" s="188">
        <v>0</v>
      </c>
      <c r="H94" s="188" t="s">
        <v>741</v>
      </c>
      <c r="I94" s="188">
        <v>500</v>
      </c>
      <c r="J94" s="190" t="s">
        <v>818</v>
      </c>
      <c r="K94" s="200">
        <v>0.8</v>
      </c>
      <c r="L94" s="291">
        <f t="shared" si="12"/>
        <v>0.19999999999999996</v>
      </c>
      <c r="M94" s="299">
        <v>5000</v>
      </c>
      <c r="N94" s="298">
        <v>5000</v>
      </c>
      <c r="O94" s="288">
        <f t="shared" si="13"/>
        <v>5000</v>
      </c>
      <c r="P94" s="201">
        <v>0</v>
      </c>
      <c r="Q94" s="202">
        <f t="shared" si="14"/>
        <v>5000</v>
      </c>
      <c r="R94" s="203" t="s">
        <v>1176</v>
      </c>
      <c r="S94" s="287" t="s">
        <v>1176</v>
      </c>
      <c r="T94" s="286" t="s">
        <v>1176</v>
      </c>
    </row>
    <row r="95" spans="1:368" x14ac:dyDescent="0.25">
      <c r="A95" s="195" t="s">
        <v>819</v>
      </c>
      <c r="B95" s="186" t="str">
        <f t="shared" si="11"/>
        <v>Grantsburg Public Library</v>
      </c>
      <c r="C95" s="196" t="s">
        <v>820</v>
      </c>
      <c r="D95" s="197">
        <v>43</v>
      </c>
      <c r="E95" s="198">
        <v>6783</v>
      </c>
      <c r="F95" s="197">
        <v>1</v>
      </c>
      <c r="G95" s="197">
        <v>0</v>
      </c>
      <c r="H95" s="197" t="s">
        <v>821</v>
      </c>
      <c r="I95" s="197">
        <v>1000</v>
      </c>
      <c r="J95" s="199" t="s">
        <v>394</v>
      </c>
      <c r="K95" s="191">
        <v>0.6</v>
      </c>
      <c r="L95" s="297">
        <f t="shared" si="12"/>
        <v>0.4</v>
      </c>
      <c r="M95" s="290">
        <v>10000</v>
      </c>
      <c r="N95" s="289">
        <v>5000</v>
      </c>
      <c r="O95" s="294">
        <f t="shared" si="13"/>
        <v>10000</v>
      </c>
      <c r="P95" s="192">
        <v>0</v>
      </c>
      <c r="Q95" s="193">
        <f t="shared" si="14"/>
        <v>10000</v>
      </c>
      <c r="R95" s="194">
        <v>11977.78</v>
      </c>
      <c r="S95" s="293">
        <f>MIN(Q95,R95)</f>
        <v>10000</v>
      </c>
      <c r="T95" s="292">
        <f>Q95-S95</f>
        <v>0</v>
      </c>
    </row>
    <row r="96" spans="1:368" s="205" customFormat="1" x14ac:dyDescent="0.25">
      <c r="A96" s="186" t="s">
        <v>1211</v>
      </c>
      <c r="B96" s="195" t="s">
        <v>1211</v>
      </c>
      <c r="C96" s="187"/>
      <c r="D96" s="188"/>
      <c r="E96" s="189"/>
      <c r="F96" s="188"/>
      <c r="G96" s="188"/>
      <c r="H96" s="188"/>
      <c r="I96" s="188"/>
      <c r="J96" s="190"/>
      <c r="K96" s="200">
        <v>0.7</v>
      </c>
      <c r="L96" s="291">
        <f t="shared" si="12"/>
        <v>0.30000000000000004</v>
      </c>
      <c r="M96" s="299" t="s">
        <v>1184</v>
      </c>
      <c r="N96" s="298">
        <v>5000</v>
      </c>
      <c r="O96" s="288">
        <f t="shared" si="13"/>
        <v>5000</v>
      </c>
      <c r="P96" s="201">
        <v>0</v>
      </c>
      <c r="Q96" s="202">
        <f t="shared" si="14"/>
        <v>5000</v>
      </c>
      <c r="R96" s="203" t="s">
        <v>1176</v>
      </c>
      <c r="S96" s="287" t="s">
        <v>1176</v>
      </c>
      <c r="T96" s="286" t="s">
        <v>1176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</row>
    <row r="97" spans="1:368" x14ac:dyDescent="0.25">
      <c r="A97" s="195" t="s">
        <v>822</v>
      </c>
      <c r="B97" s="186" t="str">
        <f>PROPER(A97)</f>
        <v>Greenwood Public Library</v>
      </c>
      <c r="C97" s="196" t="s">
        <v>823</v>
      </c>
      <c r="D97" s="197">
        <v>43</v>
      </c>
      <c r="E97" s="198">
        <v>4184</v>
      </c>
      <c r="F97" s="197">
        <v>1</v>
      </c>
      <c r="G97" s="197">
        <v>0</v>
      </c>
      <c r="H97" s="197" t="s">
        <v>741</v>
      </c>
      <c r="I97" s="197">
        <v>750</v>
      </c>
      <c r="J97" s="199" t="s">
        <v>578</v>
      </c>
      <c r="K97" s="191">
        <v>0.7</v>
      </c>
      <c r="L97" s="297">
        <f t="shared" si="12"/>
        <v>0.30000000000000004</v>
      </c>
      <c r="M97" s="296">
        <v>7500</v>
      </c>
      <c r="N97" s="295">
        <v>5000</v>
      </c>
      <c r="O97" s="294">
        <f t="shared" si="13"/>
        <v>7500</v>
      </c>
      <c r="P97" s="192">
        <v>0</v>
      </c>
      <c r="Q97" s="193">
        <f t="shared" si="14"/>
        <v>7500</v>
      </c>
      <c r="R97" s="194">
        <v>9582.23</v>
      </c>
      <c r="S97" s="293">
        <f>MIN(Q97,R97)</f>
        <v>7500</v>
      </c>
      <c r="T97" s="292">
        <f>Q97-S97</f>
        <v>0</v>
      </c>
    </row>
    <row r="98" spans="1:368" x14ac:dyDescent="0.25">
      <c r="A98" s="186" t="s">
        <v>824</v>
      </c>
      <c r="B98" s="195" t="str">
        <f>PROPER(A98)</f>
        <v>Hancock Public Library</v>
      </c>
      <c r="C98" s="187" t="s">
        <v>825</v>
      </c>
      <c r="D98" s="188">
        <v>43</v>
      </c>
      <c r="E98" s="189">
        <v>1354</v>
      </c>
      <c r="F98" s="188">
        <v>1</v>
      </c>
      <c r="G98" s="188">
        <v>0</v>
      </c>
      <c r="H98" s="188" t="s">
        <v>720</v>
      </c>
      <c r="I98" s="188">
        <v>500</v>
      </c>
      <c r="J98" s="190" t="s">
        <v>826</v>
      </c>
      <c r="K98" s="200">
        <v>0.8</v>
      </c>
      <c r="L98" s="291">
        <f t="shared" si="12"/>
        <v>0.19999999999999996</v>
      </c>
      <c r="M98" s="299">
        <v>5000</v>
      </c>
      <c r="N98" s="298">
        <v>5000</v>
      </c>
      <c r="O98" s="288">
        <f t="shared" si="13"/>
        <v>5000</v>
      </c>
      <c r="P98" s="201">
        <v>0</v>
      </c>
      <c r="Q98" s="202">
        <f t="shared" si="14"/>
        <v>5000</v>
      </c>
      <c r="R98" s="203">
        <v>9582.23</v>
      </c>
      <c r="S98" s="287">
        <f>MIN(Q98,R98)</f>
        <v>5000</v>
      </c>
      <c r="T98" s="286">
        <f>Q98-S98</f>
        <v>0</v>
      </c>
    </row>
    <row r="99" spans="1:368" s="205" customFormat="1" x14ac:dyDescent="0.25">
      <c r="A99" s="195" t="s">
        <v>1212</v>
      </c>
      <c r="B99" s="186" t="str">
        <f>PROPER(A99)</f>
        <v>Hatley Branch (Marathon County Public Library)</v>
      </c>
      <c r="C99" s="196"/>
      <c r="D99" s="197"/>
      <c r="E99" s="198"/>
      <c r="F99" s="197"/>
      <c r="G99" s="197"/>
      <c r="H99" s="197"/>
      <c r="I99" s="197"/>
      <c r="J99" s="199"/>
      <c r="K99" s="191">
        <v>0.5</v>
      </c>
      <c r="L99" s="297">
        <f t="shared" si="12"/>
        <v>0.5</v>
      </c>
      <c r="M99" s="296" t="s">
        <v>1184</v>
      </c>
      <c r="N99" s="295">
        <v>5000</v>
      </c>
      <c r="O99" s="294">
        <f t="shared" si="13"/>
        <v>5000</v>
      </c>
      <c r="P99" s="192">
        <v>0</v>
      </c>
      <c r="Q99" s="193">
        <f t="shared" si="14"/>
        <v>5000</v>
      </c>
      <c r="R99" s="194" t="s">
        <v>1176</v>
      </c>
      <c r="S99" s="293" t="s">
        <v>1176</v>
      </c>
      <c r="T99" s="292" t="s">
        <v>1176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</row>
    <row r="100" spans="1:368" x14ac:dyDescent="0.25">
      <c r="A100" s="186" t="s">
        <v>827</v>
      </c>
      <c r="B100" s="195" t="str">
        <f>PROPER(A100)</f>
        <v>Hauge Memorial Library</v>
      </c>
      <c r="C100" s="187" t="s">
        <v>828</v>
      </c>
      <c r="D100" s="188">
        <v>42</v>
      </c>
      <c r="E100" s="189">
        <v>3172</v>
      </c>
      <c r="F100" s="188">
        <v>1</v>
      </c>
      <c r="G100" s="188">
        <v>0</v>
      </c>
      <c r="H100" s="188" t="s">
        <v>649</v>
      </c>
      <c r="I100" s="188">
        <v>750</v>
      </c>
      <c r="J100" s="190" t="s">
        <v>829</v>
      </c>
      <c r="K100" s="200">
        <v>0.7</v>
      </c>
      <c r="L100" s="291">
        <f t="shared" si="12"/>
        <v>0.30000000000000004</v>
      </c>
      <c r="M100" s="290">
        <v>7500</v>
      </c>
      <c r="N100" s="289">
        <v>5000</v>
      </c>
      <c r="O100" s="288">
        <f t="shared" si="13"/>
        <v>7500</v>
      </c>
      <c r="P100" s="201">
        <v>0</v>
      </c>
      <c r="Q100" s="202">
        <f t="shared" si="14"/>
        <v>7500</v>
      </c>
      <c r="R100" s="203" t="s">
        <v>1176</v>
      </c>
      <c r="S100" s="287" t="s">
        <v>1176</v>
      </c>
      <c r="T100" s="286" t="s">
        <v>1176</v>
      </c>
    </row>
    <row r="101" spans="1:368" x14ac:dyDescent="0.25">
      <c r="A101" s="195" t="s">
        <v>830</v>
      </c>
      <c r="B101" s="186" t="str">
        <f>PROPER(A101)</f>
        <v>Hawkins Area Library</v>
      </c>
      <c r="C101" s="196" t="s">
        <v>831</v>
      </c>
      <c r="D101" s="197">
        <v>43</v>
      </c>
      <c r="E101" s="198">
        <v>585</v>
      </c>
      <c r="F101" s="197">
        <v>1</v>
      </c>
      <c r="G101" s="197">
        <v>0</v>
      </c>
      <c r="H101" s="197" t="s">
        <v>681</v>
      </c>
      <c r="I101" s="197">
        <v>500</v>
      </c>
      <c r="J101" s="199" t="s">
        <v>832</v>
      </c>
      <c r="K101" s="191">
        <v>0.8</v>
      </c>
      <c r="L101" s="297">
        <f t="shared" si="12"/>
        <v>0.19999999999999996</v>
      </c>
      <c r="M101" s="296">
        <v>5000</v>
      </c>
      <c r="N101" s="295">
        <v>5000</v>
      </c>
      <c r="O101" s="294">
        <f t="shared" si="13"/>
        <v>5000</v>
      </c>
      <c r="P101" s="192">
        <v>0</v>
      </c>
      <c r="Q101" s="193">
        <f t="shared" si="14"/>
        <v>5000</v>
      </c>
      <c r="R101" s="194" t="s">
        <v>1176</v>
      </c>
      <c r="S101" s="293" t="s">
        <v>1176</v>
      </c>
      <c r="T101" s="292" t="s">
        <v>1176</v>
      </c>
    </row>
    <row r="102" spans="1:368" s="205" customFormat="1" x14ac:dyDescent="0.25">
      <c r="A102" s="186" t="s">
        <v>1213</v>
      </c>
      <c r="B102" s="195" t="s">
        <v>1213</v>
      </c>
      <c r="C102" s="187"/>
      <c r="D102" s="188"/>
      <c r="E102" s="189"/>
      <c r="F102" s="188"/>
      <c r="G102" s="188"/>
      <c r="H102" s="188"/>
      <c r="I102" s="188"/>
      <c r="J102" s="190"/>
      <c r="K102" s="200">
        <v>0.5</v>
      </c>
      <c r="L102" s="291">
        <f t="shared" si="12"/>
        <v>0.5</v>
      </c>
      <c r="M102" s="299" t="s">
        <v>1184</v>
      </c>
      <c r="N102" s="298">
        <v>10000</v>
      </c>
      <c r="O102" s="288">
        <f t="shared" si="13"/>
        <v>10000</v>
      </c>
      <c r="P102" s="201">
        <v>0</v>
      </c>
      <c r="Q102" s="202">
        <f t="shared" si="14"/>
        <v>10000</v>
      </c>
      <c r="R102" s="203" t="s">
        <v>1176</v>
      </c>
      <c r="S102" s="287" t="s">
        <v>1176</v>
      </c>
      <c r="T102" s="286" t="s">
        <v>1176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</row>
    <row r="103" spans="1:368" x14ac:dyDescent="0.25">
      <c r="A103" s="195" t="s">
        <v>833</v>
      </c>
      <c r="B103" s="186" t="str">
        <f t="shared" ref="B103:B144" si="19">PROPER(A103)</f>
        <v>Hazel Green Public Library</v>
      </c>
      <c r="C103" s="196" t="s">
        <v>834</v>
      </c>
      <c r="D103" s="197">
        <v>42</v>
      </c>
      <c r="E103" s="198">
        <v>2010</v>
      </c>
      <c r="F103" s="197">
        <v>1</v>
      </c>
      <c r="G103" s="197">
        <v>0</v>
      </c>
      <c r="H103" s="197" t="s">
        <v>598</v>
      </c>
      <c r="I103" s="197">
        <v>750</v>
      </c>
      <c r="J103" s="199" t="s">
        <v>835</v>
      </c>
      <c r="K103" s="191">
        <v>0.7</v>
      </c>
      <c r="L103" s="297">
        <f t="shared" si="12"/>
        <v>0.30000000000000004</v>
      </c>
      <c r="M103" s="290">
        <v>7500</v>
      </c>
      <c r="N103" s="289">
        <v>5000</v>
      </c>
      <c r="O103" s="294">
        <f t="shared" si="13"/>
        <v>7500</v>
      </c>
      <c r="P103" s="192">
        <v>0</v>
      </c>
      <c r="Q103" s="193">
        <f t="shared" si="14"/>
        <v>7500</v>
      </c>
      <c r="R103" s="194" t="s">
        <v>1176</v>
      </c>
      <c r="S103" s="293" t="s">
        <v>1176</v>
      </c>
      <c r="T103" s="292" t="s">
        <v>1176</v>
      </c>
    </row>
    <row r="104" spans="1:368" x14ac:dyDescent="0.25">
      <c r="A104" s="186" t="s">
        <v>836</v>
      </c>
      <c r="B104" s="195" t="str">
        <f t="shared" si="19"/>
        <v>Hazel Mackin Community Library</v>
      </c>
      <c r="C104" s="187" t="s">
        <v>837</v>
      </c>
      <c r="D104" s="188">
        <v>42</v>
      </c>
      <c r="E104" s="189">
        <v>6301</v>
      </c>
      <c r="F104" s="188">
        <v>1</v>
      </c>
      <c r="G104" s="188">
        <v>0</v>
      </c>
      <c r="H104" s="188" t="s">
        <v>734</v>
      </c>
      <c r="I104" s="188">
        <v>1000</v>
      </c>
      <c r="J104" s="190" t="s">
        <v>838</v>
      </c>
      <c r="K104" s="200">
        <v>0.5</v>
      </c>
      <c r="L104" s="291">
        <f t="shared" si="12"/>
        <v>0.5</v>
      </c>
      <c r="M104" s="290">
        <v>10000</v>
      </c>
      <c r="N104" s="289">
        <v>5000</v>
      </c>
      <c r="O104" s="288">
        <f t="shared" si="13"/>
        <v>10000</v>
      </c>
      <c r="P104" s="201">
        <v>0</v>
      </c>
      <c r="Q104" s="202">
        <f t="shared" si="14"/>
        <v>10000</v>
      </c>
      <c r="R104" s="203">
        <v>17391.740000000002</v>
      </c>
      <c r="S104" s="287">
        <f t="shared" ref="S104:S109" si="20">MIN(Q104,R104)</f>
        <v>10000</v>
      </c>
      <c r="T104" s="286">
        <f t="shared" ref="T104:T109" si="21">Q104-S104</f>
        <v>0</v>
      </c>
    </row>
    <row r="105" spans="1:368" x14ac:dyDescent="0.25">
      <c r="A105" s="195" t="s">
        <v>839</v>
      </c>
      <c r="B105" s="186" t="str">
        <f t="shared" si="19"/>
        <v>Hillsboro Public Library</v>
      </c>
      <c r="C105" s="196" t="s">
        <v>840</v>
      </c>
      <c r="D105" s="197">
        <v>43</v>
      </c>
      <c r="E105" s="198">
        <v>4595</v>
      </c>
      <c r="F105" s="197">
        <v>1</v>
      </c>
      <c r="G105" s="197">
        <v>0</v>
      </c>
      <c r="H105" s="197" t="s">
        <v>632</v>
      </c>
      <c r="I105" s="197">
        <v>750</v>
      </c>
      <c r="J105" s="199" t="s">
        <v>402</v>
      </c>
      <c r="K105" s="191">
        <v>0.7</v>
      </c>
      <c r="L105" s="297">
        <f t="shared" si="12"/>
        <v>0.30000000000000004</v>
      </c>
      <c r="M105" s="290">
        <v>7500</v>
      </c>
      <c r="N105" s="289">
        <v>5000</v>
      </c>
      <c r="O105" s="294">
        <f t="shared" si="13"/>
        <v>7500</v>
      </c>
      <c r="P105" s="192">
        <v>355</v>
      </c>
      <c r="Q105" s="193">
        <f t="shared" si="14"/>
        <v>7145</v>
      </c>
      <c r="R105" s="194">
        <v>17631.3</v>
      </c>
      <c r="S105" s="293">
        <f t="shared" si="20"/>
        <v>7145</v>
      </c>
      <c r="T105" s="292">
        <f t="shared" si="21"/>
        <v>0</v>
      </c>
    </row>
    <row r="106" spans="1:368" x14ac:dyDescent="0.25">
      <c r="A106" s="186" t="s">
        <v>841</v>
      </c>
      <c r="B106" s="195" t="str">
        <f t="shared" si="19"/>
        <v>Hortonville Public Library</v>
      </c>
      <c r="C106" s="187" t="s">
        <v>842</v>
      </c>
      <c r="D106" s="188">
        <v>41</v>
      </c>
      <c r="E106" s="189">
        <v>10878</v>
      </c>
      <c r="F106" s="188">
        <v>1</v>
      </c>
      <c r="G106" s="188">
        <v>0</v>
      </c>
      <c r="H106" s="188" t="s">
        <v>645</v>
      </c>
      <c r="I106" s="188">
        <v>1000</v>
      </c>
      <c r="J106" s="190" t="s">
        <v>843</v>
      </c>
      <c r="K106" s="200">
        <v>0.5</v>
      </c>
      <c r="L106" s="291">
        <f t="shared" si="12"/>
        <v>0.5</v>
      </c>
      <c r="M106" s="290">
        <v>10000</v>
      </c>
      <c r="N106" s="289">
        <v>7500</v>
      </c>
      <c r="O106" s="288">
        <f t="shared" si="13"/>
        <v>10000</v>
      </c>
      <c r="P106" s="201">
        <v>0</v>
      </c>
      <c r="Q106" s="202">
        <f t="shared" si="14"/>
        <v>10000</v>
      </c>
      <c r="R106" s="203">
        <v>9582.23</v>
      </c>
      <c r="S106" s="287">
        <f t="shared" si="20"/>
        <v>9582.23</v>
      </c>
      <c r="T106" s="286">
        <f t="shared" si="21"/>
        <v>417.77000000000044</v>
      </c>
    </row>
    <row r="107" spans="1:368" x14ac:dyDescent="0.25">
      <c r="A107" s="195" t="s">
        <v>844</v>
      </c>
      <c r="B107" s="186" t="str">
        <f t="shared" si="19"/>
        <v>Hustisford Community Library</v>
      </c>
      <c r="C107" s="196" t="s">
        <v>845</v>
      </c>
      <c r="D107" s="197">
        <v>42</v>
      </c>
      <c r="E107" s="198">
        <v>4696</v>
      </c>
      <c r="F107" s="197">
        <v>1</v>
      </c>
      <c r="G107" s="197">
        <v>0</v>
      </c>
      <c r="H107" s="197" t="s">
        <v>677</v>
      </c>
      <c r="I107" s="197">
        <v>750</v>
      </c>
      <c r="J107" s="199" t="s">
        <v>405</v>
      </c>
      <c r="K107" s="191">
        <v>0.6</v>
      </c>
      <c r="L107" s="297">
        <f t="shared" si="12"/>
        <v>0.4</v>
      </c>
      <c r="M107" s="290">
        <v>7500</v>
      </c>
      <c r="N107" s="289">
        <v>5000</v>
      </c>
      <c r="O107" s="294">
        <f t="shared" si="13"/>
        <v>7500</v>
      </c>
      <c r="P107" s="192">
        <v>0</v>
      </c>
      <c r="Q107" s="193">
        <f t="shared" si="14"/>
        <v>7500</v>
      </c>
      <c r="R107" s="194">
        <v>14373.34</v>
      </c>
      <c r="S107" s="293">
        <f t="shared" si="20"/>
        <v>7500</v>
      </c>
      <c r="T107" s="292">
        <f t="shared" si="21"/>
        <v>0</v>
      </c>
    </row>
    <row r="108" spans="1:368" x14ac:dyDescent="0.25">
      <c r="A108" s="186" t="s">
        <v>846</v>
      </c>
      <c r="B108" s="195" t="str">
        <f t="shared" si="19"/>
        <v>Hutchinson Memorial Library</v>
      </c>
      <c r="C108" s="187" t="s">
        <v>847</v>
      </c>
      <c r="D108" s="188">
        <v>42</v>
      </c>
      <c r="E108" s="189">
        <v>2431</v>
      </c>
      <c r="F108" s="188">
        <v>1</v>
      </c>
      <c r="G108" s="188">
        <v>0</v>
      </c>
      <c r="H108" s="188" t="s">
        <v>677</v>
      </c>
      <c r="I108" s="188">
        <v>750</v>
      </c>
      <c r="J108" s="190" t="s">
        <v>495</v>
      </c>
      <c r="K108" s="200">
        <v>0.6</v>
      </c>
      <c r="L108" s="291">
        <f t="shared" si="12"/>
        <v>0.4</v>
      </c>
      <c r="M108" s="290">
        <v>7500</v>
      </c>
      <c r="N108" s="289">
        <v>5000</v>
      </c>
      <c r="O108" s="288">
        <f t="shared" si="13"/>
        <v>7500</v>
      </c>
      <c r="P108" s="201">
        <v>0</v>
      </c>
      <c r="Q108" s="202">
        <f t="shared" si="14"/>
        <v>7500</v>
      </c>
      <c r="R108" s="203">
        <v>24118.46</v>
      </c>
      <c r="S108" s="287">
        <f t="shared" si="20"/>
        <v>7500</v>
      </c>
      <c r="T108" s="286">
        <f t="shared" si="21"/>
        <v>0</v>
      </c>
    </row>
    <row r="109" spans="1:368" s="205" customFormat="1" x14ac:dyDescent="0.25">
      <c r="A109" s="195" t="s">
        <v>1214</v>
      </c>
      <c r="B109" s="186" t="str">
        <f t="shared" si="19"/>
        <v>Imogene Mcgrath Memorial Library (Superior Public Library)</v>
      </c>
      <c r="C109" s="196"/>
      <c r="D109" s="197"/>
      <c r="E109" s="198"/>
      <c r="F109" s="197"/>
      <c r="G109" s="197"/>
      <c r="H109" s="197"/>
      <c r="I109" s="197"/>
      <c r="J109" s="199"/>
      <c r="K109" s="191">
        <v>0.6</v>
      </c>
      <c r="L109" s="297">
        <f t="shared" si="12"/>
        <v>0.4</v>
      </c>
      <c r="M109" s="296" t="s">
        <v>1184</v>
      </c>
      <c r="N109" s="295">
        <v>5000</v>
      </c>
      <c r="O109" s="294">
        <f t="shared" si="13"/>
        <v>5000</v>
      </c>
      <c r="P109" s="192">
        <v>0</v>
      </c>
      <c r="Q109" s="193">
        <f t="shared" si="14"/>
        <v>5000</v>
      </c>
      <c r="R109" s="194">
        <v>9582.23</v>
      </c>
      <c r="S109" s="293">
        <f t="shared" si="20"/>
        <v>5000</v>
      </c>
      <c r="T109" s="292">
        <f t="shared" si="21"/>
        <v>0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</row>
    <row r="110" spans="1:368" x14ac:dyDescent="0.25">
      <c r="A110" s="186" t="s">
        <v>848</v>
      </c>
      <c r="B110" s="195" t="str">
        <f t="shared" si="19"/>
        <v>Independence Public Library</v>
      </c>
      <c r="C110" s="187" t="s">
        <v>849</v>
      </c>
      <c r="D110" s="188">
        <v>42</v>
      </c>
      <c r="E110" s="189">
        <v>1647</v>
      </c>
      <c r="F110" s="188">
        <v>1</v>
      </c>
      <c r="G110" s="188">
        <v>0</v>
      </c>
      <c r="H110" s="188" t="s">
        <v>649</v>
      </c>
      <c r="I110" s="188">
        <v>500</v>
      </c>
      <c r="J110" s="190" t="s">
        <v>406</v>
      </c>
      <c r="K110" s="200">
        <v>0.8</v>
      </c>
      <c r="L110" s="291">
        <f t="shared" si="12"/>
        <v>0.19999999999999996</v>
      </c>
      <c r="M110" s="299">
        <v>5000</v>
      </c>
      <c r="N110" s="298">
        <v>5000</v>
      </c>
      <c r="O110" s="288">
        <f t="shared" si="13"/>
        <v>5000</v>
      </c>
      <c r="P110" s="201">
        <v>0</v>
      </c>
      <c r="Q110" s="202">
        <f t="shared" si="14"/>
        <v>5000</v>
      </c>
      <c r="R110" s="203" t="s">
        <v>1176</v>
      </c>
      <c r="S110" s="287" t="s">
        <v>1176</v>
      </c>
      <c r="T110" s="286" t="s">
        <v>1176</v>
      </c>
    </row>
    <row r="111" spans="1:368" x14ac:dyDescent="0.25">
      <c r="A111" s="195" t="s">
        <v>850</v>
      </c>
      <c r="B111" s="186" t="str">
        <f t="shared" si="19"/>
        <v>Iola Village Library</v>
      </c>
      <c r="C111" s="196" t="s">
        <v>851</v>
      </c>
      <c r="D111" s="197">
        <v>42</v>
      </c>
      <c r="E111" s="198">
        <v>3406</v>
      </c>
      <c r="F111" s="197">
        <v>1</v>
      </c>
      <c r="G111" s="197">
        <v>0</v>
      </c>
      <c r="H111" s="197" t="s">
        <v>852</v>
      </c>
      <c r="I111" s="197">
        <v>750</v>
      </c>
      <c r="J111" s="199" t="s">
        <v>853</v>
      </c>
      <c r="K111" s="191">
        <v>0.6</v>
      </c>
      <c r="L111" s="297">
        <f t="shared" si="12"/>
        <v>0.4</v>
      </c>
      <c r="M111" s="290">
        <v>7500</v>
      </c>
      <c r="N111" s="289">
        <v>5000</v>
      </c>
      <c r="O111" s="294">
        <f t="shared" si="13"/>
        <v>7500</v>
      </c>
      <c r="P111" s="192">
        <v>0</v>
      </c>
      <c r="Q111" s="193">
        <f t="shared" si="14"/>
        <v>7500</v>
      </c>
      <c r="R111" s="194">
        <v>9582.23</v>
      </c>
      <c r="S111" s="293">
        <f>MIN(Q111,R111)</f>
        <v>7500</v>
      </c>
      <c r="T111" s="292">
        <f>Q111-S111</f>
        <v>0</v>
      </c>
    </row>
    <row r="112" spans="1:368" x14ac:dyDescent="0.25">
      <c r="A112" s="186" t="s">
        <v>854</v>
      </c>
      <c r="B112" s="195" t="str">
        <f t="shared" si="19"/>
        <v>Iron Ridge Public Library</v>
      </c>
      <c r="C112" s="187" t="s">
        <v>855</v>
      </c>
      <c r="D112" s="188">
        <v>42</v>
      </c>
      <c r="E112" s="189">
        <v>1606</v>
      </c>
      <c r="F112" s="188">
        <v>1</v>
      </c>
      <c r="G112" s="188">
        <v>0</v>
      </c>
      <c r="H112" s="188" t="s">
        <v>677</v>
      </c>
      <c r="I112" s="188">
        <v>500</v>
      </c>
      <c r="J112" s="190" t="s">
        <v>856</v>
      </c>
      <c r="K112" s="200">
        <v>0.7</v>
      </c>
      <c r="L112" s="291">
        <f t="shared" si="12"/>
        <v>0.30000000000000004</v>
      </c>
      <c r="M112" s="299">
        <v>5000</v>
      </c>
      <c r="N112" s="298">
        <v>5000</v>
      </c>
      <c r="O112" s="288">
        <f t="shared" si="13"/>
        <v>5000</v>
      </c>
      <c r="P112" s="201">
        <v>0</v>
      </c>
      <c r="Q112" s="202">
        <f t="shared" si="14"/>
        <v>5000</v>
      </c>
      <c r="R112" s="203">
        <v>9582.23</v>
      </c>
      <c r="S112" s="287">
        <f>MIN(Q112,R112)</f>
        <v>5000</v>
      </c>
      <c r="T112" s="286">
        <f>Q112-S112</f>
        <v>0</v>
      </c>
    </row>
    <row r="113" spans="1:368" x14ac:dyDescent="0.25">
      <c r="A113" s="195" t="s">
        <v>857</v>
      </c>
      <c r="B113" s="186" t="str">
        <f t="shared" si="19"/>
        <v>Jane Morgan Memorial Library</v>
      </c>
      <c r="C113" s="196" t="s">
        <v>858</v>
      </c>
      <c r="D113" s="197">
        <v>42</v>
      </c>
      <c r="E113" s="198">
        <v>2358</v>
      </c>
      <c r="F113" s="197">
        <v>1</v>
      </c>
      <c r="G113" s="197">
        <v>0</v>
      </c>
      <c r="H113" s="197" t="s">
        <v>605</v>
      </c>
      <c r="I113" s="197">
        <v>750</v>
      </c>
      <c r="J113" s="199" t="s">
        <v>859</v>
      </c>
      <c r="K113" s="191">
        <v>0.7</v>
      </c>
      <c r="L113" s="297">
        <f t="shared" si="12"/>
        <v>0.30000000000000004</v>
      </c>
      <c r="M113" s="290">
        <v>7500</v>
      </c>
      <c r="N113" s="289">
        <v>5000</v>
      </c>
      <c r="O113" s="294">
        <f t="shared" si="13"/>
        <v>7500</v>
      </c>
      <c r="P113" s="192">
        <v>0</v>
      </c>
      <c r="Q113" s="193">
        <f t="shared" si="14"/>
        <v>7500</v>
      </c>
      <c r="R113" s="194">
        <v>9582.23</v>
      </c>
      <c r="S113" s="293">
        <f>MIN(Q113,R113)</f>
        <v>7500</v>
      </c>
      <c r="T113" s="292">
        <f>Q113-S113</f>
        <v>0</v>
      </c>
    </row>
    <row r="114" spans="1:368" x14ac:dyDescent="0.25">
      <c r="A114" s="186" t="s">
        <v>860</v>
      </c>
      <c r="B114" s="195" t="str">
        <f t="shared" si="19"/>
        <v>Jean M. Thomsen Memorial Library</v>
      </c>
      <c r="C114" s="187" t="s">
        <v>861</v>
      </c>
      <c r="D114" s="188">
        <v>42</v>
      </c>
      <c r="E114" s="189">
        <v>1344</v>
      </c>
      <c r="F114" s="188">
        <v>1</v>
      </c>
      <c r="G114" s="188">
        <v>0</v>
      </c>
      <c r="H114" s="188" t="s">
        <v>862</v>
      </c>
      <c r="I114" s="188">
        <v>500</v>
      </c>
      <c r="J114" s="190" t="s">
        <v>863</v>
      </c>
      <c r="K114" s="200">
        <v>0.6</v>
      </c>
      <c r="L114" s="291">
        <f t="shared" si="12"/>
        <v>0.4</v>
      </c>
      <c r="M114" s="299">
        <v>5000</v>
      </c>
      <c r="N114" s="298">
        <v>5000</v>
      </c>
      <c r="O114" s="288">
        <f t="shared" si="13"/>
        <v>5000</v>
      </c>
      <c r="P114" s="201">
        <v>0</v>
      </c>
      <c r="Q114" s="202">
        <f t="shared" si="14"/>
        <v>5000</v>
      </c>
      <c r="R114" s="203">
        <v>9582.23</v>
      </c>
      <c r="S114" s="287">
        <f>MIN(Q114,R114)</f>
        <v>5000</v>
      </c>
      <c r="T114" s="286">
        <f>Q114-S114</f>
        <v>0</v>
      </c>
    </row>
    <row r="115" spans="1:368" s="205" customFormat="1" x14ac:dyDescent="0.25">
      <c r="A115" s="195" t="s">
        <v>1171</v>
      </c>
      <c r="B115" s="186" t="str">
        <f t="shared" si="19"/>
        <v>John Bosshard Memorial Library</v>
      </c>
      <c r="C115" s="196"/>
      <c r="D115" s="197"/>
      <c r="E115" s="198"/>
      <c r="F115" s="197"/>
      <c r="G115" s="197"/>
      <c r="H115" s="197"/>
      <c r="I115" s="197"/>
      <c r="J115" s="199"/>
      <c r="K115" s="191">
        <v>0.7</v>
      </c>
      <c r="L115" s="297">
        <f t="shared" si="12"/>
        <v>0.30000000000000004</v>
      </c>
      <c r="M115" s="296" t="s">
        <v>1184</v>
      </c>
      <c r="N115" s="295">
        <v>5000</v>
      </c>
      <c r="O115" s="294">
        <f t="shared" si="13"/>
        <v>5000</v>
      </c>
      <c r="P115" s="192">
        <v>0</v>
      </c>
      <c r="Q115" s="193">
        <f t="shared" si="14"/>
        <v>5000</v>
      </c>
      <c r="R115" s="194" t="s">
        <v>1176</v>
      </c>
      <c r="S115" s="293" t="s">
        <v>1176</v>
      </c>
      <c r="T115" s="292" t="s">
        <v>1176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</row>
    <row r="116" spans="1:368" x14ac:dyDescent="0.25">
      <c r="A116" s="186" t="s">
        <v>864</v>
      </c>
      <c r="B116" s="195" t="str">
        <f t="shared" si="19"/>
        <v>John Turgeson Public Library</v>
      </c>
      <c r="C116" s="187" t="s">
        <v>865</v>
      </c>
      <c r="D116" s="188">
        <v>42</v>
      </c>
      <c r="E116" s="189">
        <v>1423</v>
      </c>
      <c r="F116" s="188">
        <v>1</v>
      </c>
      <c r="G116" s="188">
        <v>0</v>
      </c>
      <c r="H116" s="188" t="s">
        <v>612</v>
      </c>
      <c r="I116" s="188">
        <v>500</v>
      </c>
      <c r="J116" s="190" t="s">
        <v>866</v>
      </c>
      <c r="K116" s="200">
        <v>0.6</v>
      </c>
      <c r="L116" s="291">
        <f t="shared" si="12"/>
        <v>0.4</v>
      </c>
      <c r="M116" s="299">
        <v>5000</v>
      </c>
      <c r="N116" s="298">
        <v>5000</v>
      </c>
      <c r="O116" s="288">
        <f t="shared" si="13"/>
        <v>5000</v>
      </c>
      <c r="P116" s="201">
        <v>0</v>
      </c>
      <c r="Q116" s="202">
        <f t="shared" si="14"/>
        <v>5000</v>
      </c>
      <c r="R116" s="203">
        <v>9582.23</v>
      </c>
      <c r="S116" s="287">
        <f t="shared" ref="S116:S133" si="22">MIN(Q116,R116)</f>
        <v>5000</v>
      </c>
      <c r="T116" s="286">
        <f t="shared" ref="T116:T133" si="23">Q116-S116</f>
        <v>0</v>
      </c>
    </row>
    <row r="117" spans="1:368" x14ac:dyDescent="0.25">
      <c r="A117" s="195" t="s">
        <v>867</v>
      </c>
      <c r="B117" s="186" t="str">
        <f t="shared" si="19"/>
        <v>Johnson Public Library</v>
      </c>
      <c r="C117" s="196" t="s">
        <v>868</v>
      </c>
      <c r="D117" s="197">
        <v>43</v>
      </c>
      <c r="E117" s="198">
        <v>6909</v>
      </c>
      <c r="F117" s="197">
        <v>1</v>
      </c>
      <c r="G117" s="197">
        <v>0</v>
      </c>
      <c r="H117" s="197" t="s">
        <v>612</v>
      </c>
      <c r="I117" s="197">
        <v>1000</v>
      </c>
      <c r="J117" s="199" t="s">
        <v>869</v>
      </c>
      <c r="K117" s="191">
        <v>0.7</v>
      </c>
      <c r="L117" s="297">
        <f t="shared" si="12"/>
        <v>0.30000000000000004</v>
      </c>
      <c r="M117" s="290">
        <v>10000</v>
      </c>
      <c r="N117" s="289">
        <v>7500</v>
      </c>
      <c r="O117" s="294">
        <f t="shared" si="13"/>
        <v>10000</v>
      </c>
      <c r="P117" s="192">
        <v>0</v>
      </c>
      <c r="Q117" s="193">
        <f t="shared" si="14"/>
        <v>10000</v>
      </c>
      <c r="R117" s="194">
        <v>21320.45</v>
      </c>
      <c r="S117" s="293">
        <f t="shared" si="22"/>
        <v>10000</v>
      </c>
      <c r="T117" s="292">
        <f t="shared" si="23"/>
        <v>0</v>
      </c>
    </row>
    <row r="118" spans="1:368" x14ac:dyDescent="0.25">
      <c r="A118" s="186" t="s">
        <v>870</v>
      </c>
      <c r="B118" s="195" t="str">
        <f t="shared" si="19"/>
        <v>Karl Junginger Memorial Library</v>
      </c>
      <c r="C118" s="187" t="s">
        <v>871</v>
      </c>
      <c r="D118" s="188">
        <v>41</v>
      </c>
      <c r="E118" s="189">
        <v>4081</v>
      </c>
      <c r="F118" s="188">
        <v>1</v>
      </c>
      <c r="G118" s="188">
        <v>0</v>
      </c>
      <c r="H118" s="188" t="s">
        <v>872</v>
      </c>
      <c r="I118" s="188">
        <v>750</v>
      </c>
      <c r="J118" s="190" t="s">
        <v>552</v>
      </c>
      <c r="K118" s="200">
        <v>0.6</v>
      </c>
      <c r="L118" s="291">
        <f t="shared" si="12"/>
        <v>0.4</v>
      </c>
      <c r="M118" s="299">
        <v>7500</v>
      </c>
      <c r="N118" s="298">
        <v>7500</v>
      </c>
      <c r="O118" s="288">
        <f t="shared" si="13"/>
        <v>7500</v>
      </c>
      <c r="P118" s="201">
        <v>0</v>
      </c>
      <c r="Q118" s="202">
        <f t="shared" si="14"/>
        <v>7500</v>
      </c>
      <c r="R118" s="203">
        <v>32531.66</v>
      </c>
      <c r="S118" s="287">
        <f t="shared" si="22"/>
        <v>7500</v>
      </c>
      <c r="T118" s="286">
        <f t="shared" si="23"/>
        <v>0</v>
      </c>
    </row>
    <row r="119" spans="1:368" x14ac:dyDescent="0.25">
      <c r="A119" s="195" t="s">
        <v>873</v>
      </c>
      <c r="B119" s="186" t="str">
        <f t="shared" si="19"/>
        <v>Kendall Public Library</v>
      </c>
      <c r="C119" s="196" t="s">
        <v>874</v>
      </c>
      <c r="D119" s="197">
        <v>43</v>
      </c>
      <c r="E119" s="198">
        <v>1791</v>
      </c>
      <c r="F119" s="197">
        <v>1</v>
      </c>
      <c r="G119" s="197">
        <v>0</v>
      </c>
      <c r="H119" s="197" t="s">
        <v>696</v>
      </c>
      <c r="I119" s="197">
        <v>500</v>
      </c>
      <c r="J119" s="199" t="s">
        <v>875</v>
      </c>
      <c r="K119" s="191">
        <v>0.7</v>
      </c>
      <c r="L119" s="297">
        <f t="shared" si="12"/>
        <v>0.30000000000000004</v>
      </c>
      <c r="M119" s="296">
        <v>5000</v>
      </c>
      <c r="N119" s="295">
        <v>5000</v>
      </c>
      <c r="O119" s="294">
        <f t="shared" si="13"/>
        <v>5000</v>
      </c>
      <c r="P119" s="192">
        <v>497</v>
      </c>
      <c r="Q119" s="193">
        <f t="shared" si="14"/>
        <v>4503</v>
      </c>
      <c r="R119" s="194">
        <v>9582.23</v>
      </c>
      <c r="S119" s="293">
        <f t="shared" si="22"/>
        <v>4503</v>
      </c>
      <c r="T119" s="292">
        <f t="shared" si="23"/>
        <v>0</v>
      </c>
    </row>
    <row r="120" spans="1:368" x14ac:dyDescent="0.25">
      <c r="A120" s="186" t="s">
        <v>876</v>
      </c>
      <c r="B120" s="195" t="str">
        <f t="shared" si="19"/>
        <v>Knutson Memorial Library</v>
      </c>
      <c r="C120" s="187" t="s">
        <v>877</v>
      </c>
      <c r="D120" s="188">
        <v>42</v>
      </c>
      <c r="E120" s="189">
        <v>1944</v>
      </c>
      <c r="F120" s="188">
        <v>1</v>
      </c>
      <c r="G120" s="188">
        <v>0</v>
      </c>
      <c r="H120" s="188" t="s">
        <v>632</v>
      </c>
      <c r="I120" s="188">
        <v>500</v>
      </c>
      <c r="J120" s="190" t="s">
        <v>878</v>
      </c>
      <c r="K120" s="200">
        <v>0.6</v>
      </c>
      <c r="L120" s="291">
        <f t="shared" si="12"/>
        <v>0.4</v>
      </c>
      <c r="M120" s="299">
        <v>5000</v>
      </c>
      <c r="N120" s="298">
        <v>5000</v>
      </c>
      <c r="O120" s="288">
        <f t="shared" si="13"/>
        <v>5000</v>
      </c>
      <c r="P120" s="201">
        <v>403</v>
      </c>
      <c r="Q120" s="202">
        <f t="shared" si="14"/>
        <v>4597</v>
      </c>
      <c r="R120" s="203">
        <v>14883.59</v>
      </c>
      <c r="S120" s="287">
        <f t="shared" si="22"/>
        <v>4597</v>
      </c>
      <c r="T120" s="286">
        <f t="shared" si="23"/>
        <v>0</v>
      </c>
    </row>
    <row r="121" spans="1:368" x14ac:dyDescent="0.25">
      <c r="A121" s="195" t="s">
        <v>879</v>
      </c>
      <c r="B121" s="186" t="str">
        <f t="shared" si="19"/>
        <v>Kraemer Library &amp; Community Center</v>
      </c>
      <c r="C121" s="196" t="s">
        <v>880</v>
      </c>
      <c r="D121" s="197">
        <v>42</v>
      </c>
      <c r="E121" s="198">
        <v>2484</v>
      </c>
      <c r="F121" s="197">
        <v>1</v>
      </c>
      <c r="G121" s="197">
        <v>0</v>
      </c>
      <c r="H121" s="197" t="s">
        <v>881</v>
      </c>
      <c r="I121" s="197">
        <v>750</v>
      </c>
      <c r="J121" s="199" t="s">
        <v>882</v>
      </c>
      <c r="K121" s="191">
        <v>0.6</v>
      </c>
      <c r="L121" s="297">
        <f t="shared" si="12"/>
        <v>0.4</v>
      </c>
      <c r="M121" s="290">
        <v>7500</v>
      </c>
      <c r="N121" s="289">
        <v>5000</v>
      </c>
      <c r="O121" s="294">
        <f t="shared" si="13"/>
        <v>7500</v>
      </c>
      <c r="P121" s="192">
        <v>0</v>
      </c>
      <c r="Q121" s="193">
        <f t="shared" si="14"/>
        <v>7500</v>
      </c>
      <c r="R121" s="194">
        <v>17966.669999999998</v>
      </c>
      <c r="S121" s="293">
        <f t="shared" si="22"/>
        <v>7500</v>
      </c>
      <c r="T121" s="292">
        <f t="shared" si="23"/>
        <v>0</v>
      </c>
    </row>
    <row r="122" spans="1:368" x14ac:dyDescent="0.25">
      <c r="A122" s="186" t="s">
        <v>883</v>
      </c>
      <c r="B122" s="195" t="str">
        <f t="shared" si="19"/>
        <v>La Valle Public Library</v>
      </c>
      <c r="C122" s="187" t="s">
        <v>884</v>
      </c>
      <c r="D122" s="188">
        <v>42</v>
      </c>
      <c r="E122" s="189">
        <v>1192</v>
      </c>
      <c r="F122" s="188">
        <v>1</v>
      </c>
      <c r="G122" s="188">
        <v>0</v>
      </c>
      <c r="H122" s="188" t="s">
        <v>881</v>
      </c>
      <c r="I122" s="188">
        <v>500</v>
      </c>
      <c r="J122" s="190" t="s">
        <v>885</v>
      </c>
      <c r="K122" s="200">
        <v>0.7</v>
      </c>
      <c r="L122" s="291">
        <f t="shared" si="12"/>
        <v>0.30000000000000004</v>
      </c>
      <c r="M122" s="299">
        <v>5000</v>
      </c>
      <c r="N122" s="298">
        <v>5000</v>
      </c>
      <c r="O122" s="288">
        <f t="shared" si="13"/>
        <v>5000</v>
      </c>
      <c r="P122" s="201">
        <v>0</v>
      </c>
      <c r="Q122" s="202">
        <f t="shared" si="14"/>
        <v>5000</v>
      </c>
      <c r="R122" s="203">
        <v>9582.23</v>
      </c>
      <c r="S122" s="287">
        <f t="shared" si="22"/>
        <v>5000</v>
      </c>
      <c r="T122" s="286">
        <f t="shared" si="23"/>
        <v>0</v>
      </c>
    </row>
    <row r="123" spans="1:368" x14ac:dyDescent="0.25">
      <c r="A123" s="195" t="s">
        <v>886</v>
      </c>
      <c r="B123" s="186" t="str">
        <f t="shared" si="19"/>
        <v>Lac Courte Oreilles Ojibwa College Community Library</v>
      </c>
      <c r="C123" s="196" t="s">
        <v>887</v>
      </c>
      <c r="D123" s="197">
        <v>42</v>
      </c>
      <c r="E123" s="198">
        <v>2772</v>
      </c>
      <c r="F123" s="197">
        <v>1</v>
      </c>
      <c r="G123" s="197">
        <v>0</v>
      </c>
      <c r="H123" s="197" t="s">
        <v>888</v>
      </c>
      <c r="I123" s="197">
        <v>750</v>
      </c>
      <c r="J123" s="199" t="s">
        <v>889</v>
      </c>
      <c r="K123" s="191">
        <v>0.7</v>
      </c>
      <c r="L123" s="297">
        <f t="shared" si="12"/>
        <v>0.30000000000000004</v>
      </c>
      <c r="M123" s="296">
        <v>7500</v>
      </c>
      <c r="N123" s="295">
        <v>7500</v>
      </c>
      <c r="O123" s="294">
        <f t="shared" si="13"/>
        <v>7500</v>
      </c>
      <c r="P123" s="192">
        <v>0</v>
      </c>
      <c r="Q123" s="193">
        <f t="shared" si="14"/>
        <v>7500</v>
      </c>
      <c r="R123" s="194">
        <v>9582.23</v>
      </c>
      <c r="S123" s="293">
        <f t="shared" si="22"/>
        <v>7500</v>
      </c>
      <c r="T123" s="292">
        <f t="shared" si="23"/>
        <v>0</v>
      </c>
    </row>
    <row r="124" spans="1:368" x14ac:dyDescent="0.25">
      <c r="A124" s="186" t="s">
        <v>890</v>
      </c>
      <c r="B124" s="195" t="str">
        <f t="shared" si="19"/>
        <v>Lakes Country Public Library</v>
      </c>
      <c r="C124" s="187" t="s">
        <v>891</v>
      </c>
      <c r="D124" s="188">
        <v>43</v>
      </c>
      <c r="E124" s="189">
        <v>6287</v>
      </c>
      <c r="F124" s="188">
        <v>1</v>
      </c>
      <c r="G124" s="188">
        <v>0</v>
      </c>
      <c r="H124" s="188" t="s">
        <v>813</v>
      </c>
      <c r="I124" s="188">
        <v>1000</v>
      </c>
      <c r="J124" s="190" t="s">
        <v>892</v>
      </c>
      <c r="K124" s="200">
        <v>0.8</v>
      </c>
      <c r="L124" s="291">
        <f t="shared" si="12"/>
        <v>0.19999999999999996</v>
      </c>
      <c r="M124" s="290">
        <v>10000</v>
      </c>
      <c r="N124" s="289">
        <v>5000</v>
      </c>
      <c r="O124" s="288">
        <f t="shared" si="13"/>
        <v>10000</v>
      </c>
      <c r="P124" s="201">
        <v>0</v>
      </c>
      <c r="Q124" s="202">
        <f t="shared" si="14"/>
        <v>10000</v>
      </c>
      <c r="R124" s="203">
        <v>9582.23</v>
      </c>
      <c r="S124" s="287">
        <f t="shared" si="22"/>
        <v>9582.23</v>
      </c>
      <c r="T124" s="286">
        <f t="shared" si="23"/>
        <v>417.77000000000044</v>
      </c>
    </row>
    <row r="125" spans="1:368" x14ac:dyDescent="0.25">
      <c r="A125" s="195" t="s">
        <v>893</v>
      </c>
      <c r="B125" s="186" t="str">
        <f t="shared" si="19"/>
        <v>Lakeview Community Library</v>
      </c>
      <c r="C125" s="196" t="s">
        <v>894</v>
      </c>
      <c r="D125" s="197">
        <v>42</v>
      </c>
      <c r="E125" s="198">
        <v>5794</v>
      </c>
      <c r="F125" s="197">
        <v>1</v>
      </c>
      <c r="G125" s="197">
        <v>0</v>
      </c>
      <c r="H125" s="197" t="s">
        <v>699</v>
      </c>
      <c r="I125" s="197">
        <v>1000</v>
      </c>
      <c r="J125" s="199" t="s">
        <v>496</v>
      </c>
      <c r="K125" s="191">
        <v>0.6</v>
      </c>
      <c r="L125" s="297">
        <f t="shared" si="12"/>
        <v>0.4</v>
      </c>
      <c r="M125" s="290">
        <v>10000</v>
      </c>
      <c r="N125" s="289">
        <v>5000</v>
      </c>
      <c r="O125" s="294">
        <f t="shared" si="13"/>
        <v>10000</v>
      </c>
      <c r="P125" s="192">
        <v>0</v>
      </c>
      <c r="Q125" s="193">
        <f t="shared" si="14"/>
        <v>10000</v>
      </c>
      <c r="R125" s="194">
        <v>26590.68</v>
      </c>
      <c r="S125" s="293">
        <f t="shared" si="22"/>
        <v>10000</v>
      </c>
      <c r="T125" s="292">
        <f t="shared" si="23"/>
        <v>0</v>
      </c>
    </row>
    <row r="126" spans="1:368" x14ac:dyDescent="0.25">
      <c r="A126" s="186" t="s">
        <v>895</v>
      </c>
      <c r="B126" s="195" t="str">
        <f t="shared" si="19"/>
        <v>Land O Lakes Public Library</v>
      </c>
      <c r="C126" s="187" t="s">
        <v>896</v>
      </c>
      <c r="D126" s="188">
        <v>43</v>
      </c>
      <c r="E126" s="189">
        <v>871</v>
      </c>
      <c r="F126" s="188">
        <v>1</v>
      </c>
      <c r="G126" s="188">
        <v>0</v>
      </c>
      <c r="H126" s="188" t="s">
        <v>639</v>
      </c>
      <c r="I126" s="188">
        <v>500</v>
      </c>
      <c r="J126" s="190" t="s">
        <v>897</v>
      </c>
      <c r="K126" s="200">
        <v>0.7</v>
      </c>
      <c r="L126" s="291">
        <f t="shared" si="12"/>
        <v>0.30000000000000004</v>
      </c>
      <c r="M126" s="299">
        <v>5000</v>
      </c>
      <c r="N126" s="298">
        <v>5000</v>
      </c>
      <c r="O126" s="288">
        <f t="shared" si="13"/>
        <v>5000</v>
      </c>
      <c r="P126" s="201">
        <v>0</v>
      </c>
      <c r="Q126" s="202">
        <f t="shared" si="14"/>
        <v>5000</v>
      </c>
      <c r="R126" s="203">
        <v>21991.21</v>
      </c>
      <c r="S126" s="287">
        <f t="shared" si="22"/>
        <v>5000</v>
      </c>
      <c r="T126" s="286">
        <f t="shared" si="23"/>
        <v>0</v>
      </c>
    </row>
    <row r="127" spans="1:368" x14ac:dyDescent="0.25">
      <c r="A127" s="195" t="s">
        <v>898</v>
      </c>
      <c r="B127" s="186" t="str">
        <f t="shared" si="19"/>
        <v>Larsen Family Public Library</v>
      </c>
      <c r="C127" s="196" t="s">
        <v>899</v>
      </c>
      <c r="D127" s="197">
        <v>43</v>
      </c>
      <c r="E127" s="198">
        <v>8744</v>
      </c>
      <c r="F127" s="197">
        <v>1</v>
      </c>
      <c r="G127" s="197">
        <v>0</v>
      </c>
      <c r="H127" s="197" t="s">
        <v>821</v>
      </c>
      <c r="I127" s="197">
        <v>1000</v>
      </c>
      <c r="J127" s="199" t="s">
        <v>558</v>
      </c>
      <c r="K127" s="191">
        <v>0.8</v>
      </c>
      <c r="L127" s="297">
        <f t="shared" si="12"/>
        <v>0.19999999999999996</v>
      </c>
      <c r="M127" s="290">
        <v>10000</v>
      </c>
      <c r="N127" s="289">
        <v>5000</v>
      </c>
      <c r="O127" s="294">
        <f t="shared" si="13"/>
        <v>10000</v>
      </c>
      <c r="P127" s="192">
        <v>0</v>
      </c>
      <c r="Q127" s="193">
        <f t="shared" si="14"/>
        <v>10000</v>
      </c>
      <c r="R127" s="194">
        <v>14277.52</v>
      </c>
      <c r="S127" s="293">
        <f t="shared" si="22"/>
        <v>10000</v>
      </c>
      <c r="T127" s="292">
        <f t="shared" si="23"/>
        <v>0</v>
      </c>
    </row>
    <row r="128" spans="1:368" x14ac:dyDescent="0.25">
      <c r="A128" s="186" t="s">
        <v>900</v>
      </c>
      <c r="B128" s="195" t="str">
        <f t="shared" si="19"/>
        <v>Lawton Memorial Library</v>
      </c>
      <c r="C128" s="187" t="s">
        <v>901</v>
      </c>
      <c r="D128" s="188">
        <v>43</v>
      </c>
      <c r="E128" s="189">
        <v>2415</v>
      </c>
      <c r="F128" s="188">
        <v>1</v>
      </c>
      <c r="G128" s="188">
        <v>0</v>
      </c>
      <c r="H128" s="188" t="s">
        <v>632</v>
      </c>
      <c r="I128" s="188">
        <v>750</v>
      </c>
      <c r="J128" s="190" t="s">
        <v>902</v>
      </c>
      <c r="K128" s="200">
        <v>0.8</v>
      </c>
      <c r="L128" s="291">
        <f t="shared" si="12"/>
        <v>0.19999999999999996</v>
      </c>
      <c r="M128" s="290">
        <v>7500</v>
      </c>
      <c r="N128" s="289">
        <v>5000</v>
      </c>
      <c r="O128" s="288">
        <f t="shared" si="13"/>
        <v>7500</v>
      </c>
      <c r="P128" s="201">
        <v>202</v>
      </c>
      <c r="Q128" s="202">
        <f t="shared" si="14"/>
        <v>7298</v>
      </c>
      <c r="R128" s="203">
        <v>9582.23</v>
      </c>
      <c r="S128" s="287">
        <f t="shared" si="22"/>
        <v>7298</v>
      </c>
      <c r="T128" s="286">
        <f t="shared" si="23"/>
        <v>0</v>
      </c>
    </row>
    <row r="129" spans="1:368" x14ac:dyDescent="0.25">
      <c r="A129" s="195" t="s">
        <v>903</v>
      </c>
      <c r="B129" s="186" t="str">
        <f t="shared" si="19"/>
        <v>Legion Memorial Library</v>
      </c>
      <c r="C129" s="196" t="s">
        <v>904</v>
      </c>
      <c r="D129" s="197">
        <v>43</v>
      </c>
      <c r="E129" s="198">
        <v>2676</v>
      </c>
      <c r="F129" s="197">
        <v>1</v>
      </c>
      <c r="G129" s="197">
        <v>0</v>
      </c>
      <c r="H129" s="197" t="s">
        <v>618</v>
      </c>
      <c r="I129" s="197">
        <v>750</v>
      </c>
      <c r="J129" s="199" t="s">
        <v>437</v>
      </c>
      <c r="K129" s="191">
        <v>0.8</v>
      </c>
      <c r="L129" s="297">
        <f t="shared" si="12"/>
        <v>0.19999999999999996</v>
      </c>
      <c r="M129" s="290">
        <v>7500</v>
      </c>
      <c r="N129" s="289">
        <v>5000</v>
      </c>
      <c r="O129" s="294">
        <f t="shared" si="13"/>
        <v>7500</v>
      </c>
      <c r="P129" s="192">
        <v>0</v>
      </c>
      <c r="Q129" s="193">
        <f t="shared" si="14"/>
        <v>7500</v>
      </c>
      <c r="R129" s="194">
        <v>9582.23</v>
      </c>
      <c r="S129" s="293">
        <f t="shared" si="22"/>
        <v>7500</v>
      </c>
      <c r="T129" s="292">
        <f t="shared" si="23"/>
        <v>0</v>
      </c>
    </row>
    <row r="130" spans="1:368" x14ac:dyDescent="0.25">
      <c r="A130" s="186" t="s">
        <v>905</v>
      </c>
      <c r="B130" s="195" t="str">
        <f t="shared" si="19"/>
        <v>Lena Public Library</v>
      </c>
      <c r="C130" s="187" t="s">
        <v>906</v>
      </c>
      <c r="D130" s="188">
        <v>42</v>
      </c>
      <c r="E130" s="189">
        <v>3321</v>
      </c>
      <c r="F130" s="188">
        <v>1</v>
      </c>
      <c r="G130" s="188">
        <v>0</v>
      </c>
      <c r="H130" s="188" t="s">
        <v>813</v>
      </c>
      <c r="I130" s="188">
        <v>750</v>
      </c>
      <c r="J130" s="190" t="s">
        <v>422</v>
      </c>
      <c r="K130" s="200">
        <v>0.7</v>
      </c>
      <c r="L130" s="291">
        <f t="shared" si="12"/>
        <v>0.30000000000000004</v>
      </c>
      <c r="M130" s="290">
        <v>7500</v>
      </c>
      <c r="N130" s="289">
        <v>5000</v>
      </c>
      <c r="O130" s="288">
        <f t="shared" si="13"/>
        <v>7500</v>
      </c>
      <c r="P130" s="201">
        <v>0</v>
      </c>
      <c r="Q130" s="202">
        <f t="shared" si="14"/>
        <v>7500</v>
      </c>
      <c r="R130" s="203">
        <v>9582.23</v>
      </c>
      <c r="S130" s="287">
        <f t="shared" si="22"/>
        <v>7500</v>
      </c>
      <c r="T130" s="286">
        <f t="shared" si="23"/>
        <v>0</v>
      </c>
    </row>
    <row r="131" spans="1:368" x14ac:dyDescent="0.25">
      <c r="A131" s="195" t="s">
        <v>907</v>
      </c>
      <c r="B131" s="186" t="str">
        <f t="shared" si="19"/>
        <v>Leon-Saxeville Township Library</v>
      </c>
      <c r="C131" s="196" t="s">
        <v>908</v>
      </c>
      <c r="D131" s="197">
        <v>42</v>
      </c>
      <c r="E131" s="198">
        <v>2774</v>
      </c>
      <c r="F131" s="197">
        <v>1</v>
      </c>
      <c r="G131" s="197">
        <v>0</v>
      </c>
      <c r="H131" s="197" t="s">
        <v>720</v>
      </c>
      <c r="I131" s="197">
        <v>750</v>
      </c>
      <c r="J131" s="199" t="s">
        <v>909</v>
      </c>
      <c r="K131" s="191">
        <v>0.6</v>
      </c>
      <c r="L131" s="297">
        <f t="shared" ref="L131:L194" si="24">1-K131</f>
        <v>0.4</v>
      </c>
      <c r="M131" s="290">
        <v>7500</v>
      </c>
      <c r="N131" s="289">
        <v>5000</v>
      </c>
      <c r="O131" s="294">
        <f t="shared" ref="O131:O194" si="25">MAX(M131,N131)</f>
        <v>7500</v>
      </c>
      <c r="P131" s="192">
        <v>0</v>
      </c>
      <c r="Q131" s="193">
        <f t="shared" ref="Q131:Q194" si="26">O131-P131</f>
        <v>7500</v>
      </c>
      <c r="R131" s="194">
        <v>9582.23</v>
      </c>
      <c r="S131" s="293">
        <f t="shared" si="22"/>
        <v>7500</v>
      </c>
      <c r="T131" s="292">
        <f t="shared" si="23"/>
        <v>0</v>
      </c>
    </row>
    <row r="132" spans="1:368" x14ac:dyDescent="0.25">
      <c r="A132" s="186" t="s">
        <v>910</v>
      </c>
      <c r="B132" s="195" t="str">
        <f t="shared" si="19"/>
        <v>Lester Public Library Of Arpin</v>
      </c>
      <c r="C132" s="187" t="s">
        <v>911</v>
      </c>
      <c r="D132" s="188">
        <v>42</v>
      </c>
      <c r="E132" s="189">
        <v>1458</v>
      </c>
      <c r="F132" s="188">
        <v>1</v>
      </c>
      <c r="G132" s="188">
        <v>0</v>
      </c>
      <c r="H132" s="188" t="s">
        <v>912</v>
      </c>
      <c r="I132" s="188">
        <v>500</v>
      </c>
      <c r="J132" s="190" t="s">
        <v>913</v>
      </c>
      <c r="K132" s="200">
        <v>0.6</v>
      </c>
      <c r="L132" s="291">
        <f t="shared" si="24"/>
        <v>0.4</v>
      </c>
      <c r="M132" s="299">
        <v>5000</v>
      </c>
      <c r="N132" s="298">
        <v>5000</v>
      </c>
      <c r="O132" s="288">
        <f t="shared" si="25"/>
        <v>5000</v>
      </c>
      <c r="P132" s="201">
        <v>0</v>
      </c>
      <c r="Q132" s="202">
        <f t="shared" si="26"/>
        <v>5000</v>
      </c>
      <c r="R132" s="203">
        <v>9582.23</v>
      </c>
      <c r="S132" s="287">
        <f t="shared" si="22"/>
        <v>5000</v>
      </c>
      <c r="T132" s="286">
        <f t="shared" si="23"/>
        <v>0</v>
      </c>
    </row>
    <row r="133" spans="1:368" x14ac:dyDescent="0.25">
      <c r="A133" s="195" t="s">
        <v>914</v>
      </c>
      <c r="B133" s="186" t="str">
        <f t="shared" si="19"/>
        <v>Lester Public Library Of Rome</v>
      </c>
      <c r="C133" s="196" t="s">
        <v>915</v>
      </c>
      <c r="D133" s="197">
        <v>42</v>
      </c>
      <c r="E133" s="198">
        <v>2761</v>
      </c>
      <c r="F133" s="197">
        <v>1</v>
      </c>
      <c r="G133" s="197">
        <v>0</v>
      </c>
      <c r="H133" s="197" t="s">
        <v>591</v>
      </c>
      <c r="I133" s="197">
        <v>750</v>
      </c>
      <c r="J133" s="199" t="s">
        <v>453</v>
      </c>
      <c r="K133" s="191">
        <v>0.7</v>
      </c>
      <c r="L133" s="297">
        <f t="shared" si="24"/>
        <v>0.30000000000000004</v>
      </c>
      <c r="M133" s="296">
        <v>7500</v>
      </c>
      <c r="N133" s="295">
        <v>7500</v>
      </c>
      <c r="O133" s="294">
        <f t="shared" si="25"/>
        <v>7500</v>
      </c>
      <c r="P133" s="192">
        <v>0</v>
      </c>
      <c r="Q133" s="193">
        <f t="shared" si="26"/>
        <v>7500</v>
      </c>
      <c r="R133" s="194">
        <v>9582.23</v>
      </c>
      <c r="S133" s="293">
        <f t="shared" si="22"/>
        <v>7500</v>
      </c>
      <c r="T133" s="292">
        <f t="shared" si="23"/>
        <v>0</v>
      </c>
    </row>
    <row r="134" spans="1:368" x14ac:dyDescent="0.25">
      <c r="A134" s="186" t="s">
        <v>916</v>
      </c>
      <c r="B134" s="195" t="str">
        <f t="shared" si="19"/>
        <v>Lester Public Library Of Vesper</v>
      </c>
      <c r="C134" s="187" t="s">
        <v>917</v>
      </c>
      <c r="D134" s="188">
        <v>42</v>
      </c>
      <c r="E134" s="189">
        <v>965</v>
      </c>
      <c r="F134" s="188">
        <v>1</v>
      </c>
      <c r="G134" s="188">
        <v>0</v>
      </c>
      <c r="H134" s="188" t="s">
        <v>912</v>
      </c>
      <c r="I134" s="188">
        <v>500</v>
      </c>
      <c r="J134" s="190" t="s">
        <v>918</v>
      </c>
      <c r="K134" s="200">
        <v>0.7</v>
      </c>
      <c r="L134" s="291">
        <f t="shared" si="24"/>
        <v>0.30000000000000004</v>
      </c>
      <c r="M134" s="299">
        <v>5000</v>
      </c>
      <c r="N134" s="298">
        <v>5000</v>
      </c>
      <c r="O134" s="288">
        <f t="shared" si="25"/>
        <v>5000</v>
      </c>
      <c r="P134" s="201">
        <v>0</v>
      </c>
      <c r="Q134" s="202">
        <f t="shared" si="26"/>
        <v>5000</v>
      </c>
      <c r="R134" s="203" t="s">
        <v>1176</v>
      </c>
      <c r="S134" s="287" t="s">
        <v>1176</v>
      </c>
      <c r="T134" s="286" t="s">
        <v>1176</v>
      </c>
    </row>
    <row r="135" spans="1:368" x14ac:dyDescent="0.25">
      <c r="A135" s="195" t="s">
        <v>919</v>
      </c>
      <c r="B135" s="186" t="str">
        <f t="shared" si="19"/>
        <v>Lettie W. Jensen Public Library</v>
      </c>
      <c r="C135" s="196" t="s">
        <v>920</v>
      </c>
      <c r="D135" s="197">
        <v>42</v>
      </c>
      <c r="E135" s="198">
        <v>1047</v>
      </c>
      <c r="F135" s="197">
        <v>1</v>
      </c>
      <c r="G135" s="197">
        <v>0</v>
      </c>
      <c r="H135" s="197" t="s">
        <v>921</v>
      </c>
      <c r="I135" s="197">
        <v>500</v>
      </c>
      <c r="J135" s="199" t="s">
        <v>922</v>
      </c>
      <c r="K135" s="191">
        <v>0.6</v>
      </c>
      <c r="L135" s="297">
        <f t="shared" si="24"/>
        <v>0.4</v>
      </c>
      <c r="M135" s="296">
        <v>5000</v>
      </c>
      <c r="N135" s="295">
        <v>5000</v>
      </c>
      <c r="O135" s="294">
        <f t="shared" si="25"/>
        <v>5000</v>
      </c>
      <c r="P135" s="192">
        <v>0</v>
      </c>
      <c r="Q135" s="193">
        <f t="shared" si="26"/>
        <v>5000</v>
      </c>
      <c r="R135" s="194" t="s">
        <v>1176</v>
      </c>
      <c r="S135" s="293" t="s">
        <v>1176</v>
      </c>
      <c r="T135" s="292" t="s">
        <v>1176</v>
      </c>
    </row>
    <row r="136" spans="1:368" x14ac:dyDescent="0.25">
      <c r="A136" s="186" t="s">
        <v>923</v>
      </c>
      <c r="B136" s="195" t="str">
        <f t="shared" si="19"/>
        <v>Lomira Quadgraphics Community Library</v>
      </c>
      <c r="C136" s="187" t="s">
        <v>924</v>
      </c>
      <c r="D136" s="188">
        <v>42</v>
      </c>
      <c r="E136" s="189">
        <v>3132</v>
      </c>
      <c r="F136" s="188">
        <v>1</v>
      </c>
      <c r="G136" s="188">
        <v>0</v>
      </c>
      <c r="H136" s="188" t="s">
        <v>677</v>
      </c>
      <c r="I136" s="188">
        <v>750</v>
      </c>
      <c r="J136" s="190" t="s">
        <v>425</v>
      </c>
      <c r="K136" s="200">
        <v>0.6</v>
      </c>
      <c r="L136" s="291">
        <f t="shared" si="24"/>
        <v>0.4</v>
      </c>
      <c r="M136" s="299">
        <v>7500</v>
      </c>
      <c r="N136" s="298">
        <v>7500</v>
      </c>
      <c r="O136" s="288">
        <f t="shared" si="25"/>
        <v>7500</v>
      </c>
      <c r="P136" s="201">
        <v>0</v>
      </c>
      <c r="Q136" s="202">
        <f t="shared" si="26"/>
        <v>7500</v>
      </c>
      <c r="R136" s="203">
        <v>14373.34</v>
      </c>
      <c r="S136" s="287">
        <f t="shared" ref="S136:S141" si="27">MIN(Q136,R136)</f>
        <v>7500</v>
      </c>
      <c r="T136" s="286">
        <f t="shared" ref="T136:T141" si="28">Q136-S136</f>
        <v>0</v>
      </c>
    </row>
    <row r="137" spans="1:368" x14ac:dyDescent="0.25">
      <c r="A137" s="195" t="s">
        <v>925</v>
      </c>
      <c r="B137" s="186" t="str">
        <f t="shared" si="19"/>
        <v>Lone Rock Community Library</v>
      </c>
      <c r="C137" s="196" t="s">
        <v>926</v>
      </c>
      <c r="D137" s="197">
        <v>43</v>
      </c>
      <c r="E137" s="198">
        <v>1042</v>
      </c>
      <c r="F137" s="197">
        <v>1</v>
      </c>
      <c r="G137" s="197">
        <v>0</v>
      </c>
      <c r="H137" s="197" t="s">
        <v>927</v>
      </c>
      <c r="I137" s="197">
        <v>500</v>
      </c>
      <c r="J137" s="199" t="s">
        <v>928</v>
      </c>
      <c r="K137" s="191">
        <v>0.6</v>
      </c>
      <c r="L137" s="297">
        <f t="shared" si="24"/>
        <v>0.4</v>
      </c>
      <c r="M137" s="296">
        <v>5000</v>
      </c>
      <c r="N137" s="295">
        <v>5000</v>
      </c>
      <c r="O137" s="294">
        <f t="shared" si="25"/>
        <v>5000</v>
      </c>
      <c r="P137" s="192">
        <v>0</v>
      </c>
      <c r="Q137" s="193">
        <f t="shared" si="26"/>
        <v>5000</v>
      </c>
      <c r="R137" s="194">
        <v>9582.23</v>
      </c>
      <c r="S137" s="293">
        <f t="shared" si="27"/>
        <v>5000</v>
      </c>
      <c r="T137" s="292">
        <f t="shared" si="28"/>
        <v>0</v>
      </c>
    </row>
    <row r="138" spans="1:368" x14ac:dyDescent="0.25">
      <c r="A138" s="186" t="s">
        <v>929</v>
      </c>
      <c r="B138" s="195" t="str">
        <f t="shared" si="19"/>
        <v>Lowell Public Library</v>
      </c>
      <c r="C138" s="187" t="s">
        <v>930</v>
      </c>
      <c r="D138" s="188">
        <v>42</v>
      </c>
      <c r="E138" s="189">
        <v>521</v>
      </c>
      <c r="F138" s="188">
        <v>1</v>
      </c>
      <c r="G138" s="188">
        <v>0</v>
      </c>
      <c r="H138" s="188" t="s">
        <v>677</v>
      </c>
      <c r="I138" s="188">
        <v>500</v>
      </c>
      <c r="J138" s="190" t="s">
        <v>931</v>
      </c>
      <c r="K138" s="200">
        <v>0.7</v>
      </c>
      <c r="L138" s="291">
        <f t="shared" si="24"/>
        <v>0.30000000000000004</v>
      </c>
      <c r="M138" s="299">
        <v>5000</v>
      </c>
      <c r="N138" s="298">
        <v>5000</v>
      </c>
      <c r="O138" s="288">
        <f t="shared" si="25"/>
        <v>5000</v>
      </c>
      <c r="P138" s="201">
        <v>0</v>
      </c>
      <c r="Q138" s="202">
        <f t="shared" si="26"/>
        <v>5000</v>
      </c>
      <c r="R138" s="203">
        <v>9582.23</v>
      </c>
      <c r="S138" s="287">
        <f t="shared" si="27"/>
        <v>5000</v>
      </c>
      <c r="T138" s="286">
        <f t="shared" si="28"/>
        <v>0</v>
      </c>
    </row>
    <row r="139" spans="1:368" x14ac:dyDescent="0.25">
      <c r="A139" s="195" t="s">
        <v>932</v>
      </c>
      <c r="B139" s="186" t="str">
        <f t="shared" si="19"/>
        <v>Loyal Public Library</v>
      </c>
      <c r="C139" s="196" t="s">
        <v>933</v>
      </c>
      <c r="D139" s="197">
        <v>43</v>
      </c>
      <c r="E139" s="198">
        <v>2551</v>
      </c>
      <c r="F139" s="197">
        <v>1</v>
      </c>
      <c r="G139" s="197">
        <v>0</v>
      </c>
      <c r="H139" s="197" t="s">
        <v>741</v>
      </c>
      <c r="I139" s="197">
        <v>750</v>
      </c>
      <c r="J139" s="199" t="s">
        <v>426</v>
      </c>
      <c r="K139" s="191">
        <v>0.7</v>
      </c>
      <c r="L139" s="297">
        <f t="shared" si="24"/>
        <v>0.30000000000000004</v>
      </c>
      <c r="M139" s="290">
        <v>7500</v>
      </c>
      <c r="N139" s="289">
        <v>5000</v>
      </c>
      <c r="O139" s="294">
        <f t="shared" si="25"/>
        <v>7500</v>
      </c>
      <c r="P139" s="192">
        <v>0</v>
      </c>
      <c r="Q139" s="193">
        <f t="shared" si="26"/>
        <v>7500</v>
      </c>
      <c r="R139" s="194">
        <v>15810.67</v>
      </c>
      <c r="S139" s="293">
        <f t="shared" si="27"/>
        <v>7500</v>
      </c>
      <c r="T139" s="292">
        <f t="shared" si="28"/>
        <v>0</v>
      </c>
    </row>
    <row r="140" spans="1:368" x14ac:dyDescent="0.25">
      <c r="A140" s="186" t="s">
        <v>934</v>
      </c>
      <c r="B140" s="195" t="str">
        <f t="shared" si="19"/>
        <v>Luck Public Library</v>
      </c>
      <c r="C140" s="187" t="s">
        <v>935</v>
      </c>
      <c r="D140" s="188">
        <v>43</v>
      </c>
      <c r="E140" s="189">
        <v>4626</v>
      </c>
      <c r="F140" s="188">
        <v>1</v>
      </c>
      <c r="G140" s="188">
        <v>0</v>
      </c>
      <c r="H140" s="188" t="s">
        <v>622</v>
      </c>
      <c r="I140" s="188">
        <v>750</v>
      </c>
      <c r="J140" s="190" t="s">
        <v>427</v>
      </c>
      <c r="K140" s="200">
        <v>0.7</v>
      </c>
      <c r="L140" s="291">
        <f t="shared" si="24"/>
        <v>0.30000000000000004</v>
      </c>
      <c r="M140" s="290">
        <v>7500</v>
      </c>
      <c r="N140" s="289">
        <v>5000</v>
      </c>
      <c r="O140" s="288">
        <f t="shared" si="25"/>
        <v>7500</v>
      </c>
      <c r="P140" s="201">
        <v>0</v>
      </c>
      <c r="Q140" s="202">
        <f t="shared" si="26"/>
        <v>7500</v>
      </c>
      <c r="R140" s="203">
        <v>9582.23</v>
      </c>
      <c r="S140" s="287">
        <f t="shared" si="27"/>
        <v>7500</v>
      </c>
      <c r="T140" s="286">
        <f t="shared" si="28"/>
        <v>0</v>
      </c>
    </row>
    <row r="141" spans="1:368" x14ac:dyDescent="0.25">
      <c r="A141" s="195" t="s">
        <v>936</v>
      </c>
      <c r="B141" s="186" t="str">
        <f t="shared" si="19"/>
        <v>Madeline Island Public Library</v>
      </c>
      <c r="C141" s="196" t="s">
        <v>937</v>
      </c>
      <c r="D141" s="197">
        <v>43</v>
      </c>
      <c r="E141" s="198">
        <v>271</v>
      </c>
      <c r="F141" s="197">
        <v>1</v>
      </c>
      <c r="G141" s="197">
        <v>0</v>
      </c>
      <c r="H141" s="197" t="s">
        <v>618</v>
      </c>
      <c r="I141" s="197">
        <v>500</v>
      </c>
      <c r="J141" s="199" t="s">
        <v>938</v>
      </c>
      <c r="K141" s="191">
        <v>0.85</v>
      </c>
      <c r="L141" s="297">
        <f t="shared" si="24"/>
        <v>0.15000000000000002</v>
      </c>
      <c r="M141" s="296">
        <v>5000</v>
      </c>
      <c r="N141" s="295">
        <v>5000</v>
      </c>
      <c r="O141" s="294">
        <f t="shared" si="25"/>
        <v>5000</v>
      </c>
      <c r="P141" s="192">
        <v>0</v>
      </c>
      <c r="Q141" s="193">
        <f t="shared" si="26"/>
        <v>5000</v>
      </c>
      <c r="R141" s="194">
        <v>10780</v>
      </c>
      <c r="S141" s="293">
        <f t="shared" si="27"/>
        <v>5000</v>
      </c>
      <c r="T141" s="292">
        <f t="shared" si="28"/>
        <v>0</v>
      </c>
    </row>
    <row r="142" spans="1:368" s="205" customFormat="1" x14ac:dyDescent="0.25">
      <c r="A142" s="186" t="s">
        <v>1215</v>
      </c>
      <c r="B142" s="195" t="str">
        <f t="shared" si="19"/>
        <v>Marathon City Branch Library (Marathon County Public Library)</v>
      </c>
      <c r="C142" s="187"/>
      <c r="D142" s="188"/>
      <c r="E142" s="189"/>
      <c r="F142" s="188"/>
      <c r="G142" s="188"/>
      <c r="H142" s="188"/>
      <c r="I142" s="188"/>
      <c r="J142" s="190"/>
      <c r="K142" s="200">
        <v>0.5</v>
      </c>
      <c r="L142" s="291">
        <f t="shared" si="24"/>
        <v>0.5</v>
      </c>
      <c r="M142" s="299" t="s">
        <v>1184</v>
      </c>
      <c r="N142" s="298">
        <v>5000</v>
      </c>
      <c r="O142" s="288">
        <f t="shared" si="25"/>
        <v>5000</v>
      </c>
      <c r="P142" s="201">
        <v>0</v>
      </c>
      <c r="Q142" s="202">
        <f t="shared" si="26"/>
        <v>5000</v>
      </c>
      <c r="R142" s="203" t="s">
        <v>1176</v>
      </c>
      <c r="S142" s="287" t="s">
        <v>1176</v>
      </c>
      <c r="T142" s="286" t="s">
        <v>1176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</row>
    <row r="143" spans="1:368" x14ac:dyDescent="0.25">
      <c r="A143" s="195" t="s">
        <v>939</v>
      </c>
      <c r="B143" s="186" t="str">
        <f t="shared" si="19"/>
        <v>Marion Public Library</v>
      </c>
      <c r="C143" s="196" t="s">
        <v>940</v>
      </c>
      <c r="D143" s="197">
        <v>42</v>
      </c>
      <c r="E143" s="198">
        <v>2106</v>
      </c>
      <c r="F143" s="197">
        <v>1</v>
      </c>
      <c r="G143" s="197">
        <v>0</v>
      </c>
      <c r="H143" s="197" t="s">
        <v>852</v>
      </c>
      <c r="I143" s="197">
        <v>750</v>
      </c>
      <c r="J143" s="199" t="s">
        <v>432</v>
      </c>
      <c r="K143" s="191">
        <v>0.8</v>
      </c>
      <c r="L143" s="297">
        <f t="shared" si="24"/>
        <v>0.19999999999999996</v>
      </c>
      <c r="M143" s="290">
        <v>7500</v>
      </c>
      <c r="N143" s="289">
        <v>5000</v>
      </c>
      <c r="O143" s="294">
        <f t="shared" si="25"/>
        <v>7500</v>
      </c>
      <c r="P143" s="192">
        <v>0</v>
      </c>
      <c r="Q143" s="193">
        <f t="shared" si="26"/>
        <v>7500</v>
      </c>
      <c r="R143" s="194">
        <v>9582.23</v>
      </c>
      <c r="S143" s="293">
        <f t="shared" ref="S143:S172" si="29">MIN(Q143,R143)</f>
        <v>7500</v>
      </c>
      <c r="T143" s="292">
        <f t="shared" ref="T143:T172" si="30">Q143-S143</f>
        <v>0</v>
      </c>
    </row>
    <row r="144" spans="1:368" x14ac:dyDescent="0.25">
      <c r="A144" s="186" t="s">
        <v>941</v>
      </c>
      <c r="B144" s="195" t="str">
        <f t="shared" si="19"/>
        <v>Markesan Public Library</v>
      </c>
      <c r="C144" s="187" t="s">
        <v>942</v>
      </c>
      <c r="D144" s="188">
        <v>42</v>
      </c>
      <c r="E144" s="189">
        <v>3108</v>
      </c>
      <c r="F144" s="188">
        <v>1</v>
      </c>
      <c r="G144" s="188">
        <v>0</v>
      </c>
      <c r="H144" s="188" t="s">
        <v>688</v>
      </c>
      <c r="I144" s="188">
        <v>750</v>
      </c>
      <c r="J144" s="190" t="s">
        <v>433</v>
      </c>
      <c r="K144" s="200">
        <v>0.6</v>
      </c>
      <c r="L144" s="291">
        <f t="shared" si="24"/>
        <v>0.4</v>
      </c>
      <c r="M144" s="290">
        <v>7500</v>
      </c>
      <c r="N144" s="289">
        <v>5000</v>
      </c>
      <c r="O144" s="288">
        <f t="shared" si="25"/>
        <v>7500</v>
      </c>
      <c r="P144" s="201">
        <v>0</v>
      </c>
      <c r="Q144" s="202">
        <f t="shared" si="26"/>
        <v>7500</v>
      </c>
      <c r="R144" s="203">
        <v>9582.23</v>
      </c>
      <c r="S144" s="287">
        <f t="shared" si="29"/>
        <v>7500</v>
      </c>
      <c r="T144" s="286">
        <f t="shared" si="30"/>
        <v>0</v>
      </c>
    </row>
    <row r="145" spans="1:368" s="205" customFormat="1" x14ac:dyDescent="0.25">
      <c r="A145" s="195" t="s">
        <v>1216</v>
      </c>
      <c r="B145" s="186" t="s">
        <v>1216</v>
      </c>
      <c r="C145" s="196"/>
      <c r="D145" s="197"/>
      <c r="E145" s="198"/>
      <c r="F145" s="197"/>
      <c r="G145" s="197"/>
      <c r="H145" s="197"/>
      <c r="I145" s="197"/>
      <c r="J145" s="199"/>
      <c r="K145" s="191">
        <v>0.7</v>
      </c>
      <c r="L145" s="297">
        <f t="shared" si="24"/>
        <v>0.30000000000000004</v>
      </c>
      <c r="M145" s="296" t="s">
        <v>1184</v>
      </c>
      <c r="N145" s="295">
        <v>5000</v>
      </c>
      <c r="O145" s="294">
        <f t="shared" si="25"/>
        <v>5000</v>
      </c>
      <c r="P145" s="192">
        <v>0</v>
      </c>
      <c r="Q145" s="193">
        <f t="shared" si="26"/>
        <v>5000</v>
      </c>
      <c r="R145" s="194">
        <v>9582.23</v>
      </c>
      <c r="S145" s="293">
        <f t="shared" si="29"/>
        <v>5000</v>
      </c>
      <c r="T145" s="292">
        <f t="shared" si="30"/>
        <v>0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</row>
    <row r="146" spans="1:368" x14ac:dyDescent="0.25">
      <c r="A146" s="186" t="s">
        <v>943</v>
      </c>
      <c r="B146" s="195" t="str">
        <f t="shared" ref="B146:B177" si="31">PROPER(A146)</f>
        <v>Mccoy Public Library</v>
      </c>
      <c r="C146" s="187" t="s">
        <v>944</v>
      </c>
      <c r="D146" s="188">
        <v>42</v>
      </c>
      <c r="E146" s="189">
        <v>3853</v>
      </c>
      <c r="F146" s="188">
        <v>1</v>
      </c>
      <c r="G146" s="188">
        <v>1</v>
      </c>
      <c r="H146" s="188" t="s">
        <v>612</v>
      </c>
      <c r="I146" s="188">
        <v>750</v>
      </c>
      <c r="J146" s="190" t="s">
        <v>521</v>
      </c>
      <c r="K146" s="200">
        <v>0.7</v>
      </c>
      <c r="L146" s="291">
        <f t="shared" si="24"/>
        <v>0.30000000000000004</v>
      </c>
      <c r="M146" s="290">
        <v>7500</v>
      </c>
      <c r="N146" s="289">
        <v>5000</v>
      </c>
      <c r="O146" s="288">
        <f t="shared" si="25"/>
        <v>7500</v>
      </c>
      <c r="P146" s="201">
        <v>0</v>
      </c>
      <c r="Q146" s="202">
        <f t="shared" si="26"/>
        <v>7500</v>
      </c>
      <c r="R146" s="203">
        <v>9582.23</v>
      </c>
      <c r="S146" s="287">
        <f t="shared" si="29"/>
        <v>7500</v>
      </c>
      <c r="T146" s="286">
        <f t="shared" si="30"/>
        <v>0</v>
      </c>
    </row>
    <row r="147" spans="1:368" x14ac:dyDescent="0.25">
      <c r="A147" s="195" t="s">
        <v>945</v>
      </c>
      <c r="B147" s="186" t="str">
        <f t="shared" si="31"/>
        <v>Mercer Public Library</v>
      </c>
      <c r="C147" s="196" t="s">
        <v>946</v>
      </c>
      <c r="D147" s="197">
        <v>43</v>
      </c>
      <c r="E147" s="198">
        <v>1741</v>
      </c>
      <c r="F147" s="197">
        <v>1</v>
      </c>
      <c r="G147" s="197">
        <v>0</v>
      </c>
      <c r="H147" s="197" t="s">
        <v>947</v>
      </c>
      <c r="I147" s="197">
        <v>500</v>
      </c>
      <c r="J147" s="199" t="s">
        <v>441</v>
      </c>
      <c r="K147" s="191">
        <v>0.8</v>
      </c>
      <c r="L147" s="297">
        <f t="shared" si="24"/>
        <v>0.19999999999999996</v>
      </c>
      <c r="M147" s="296">
        <v>5000</v>
      </c>
      <c r="N147" s="295">
        <v>5000</v>
      </c>
      <c r="O147" s="294">
        <f t="shared" si="25"/>
        <v>5000</v>
      </c>
      <c r="P147" s="192">
        <v>0</v>
      </c>
      <c r="Q147" s="193">
        <f t="shared" si="26"/>
        <v>5000</v>
      </c>
      <c r="R147" s="194">
        <v>12816.23</v>
      </c>
      <c r="S147" s="293">
        <f t="shared" si="29"/>
        <v>5000</v>
      </c>
      <c r="T147" s="292">
        <f t="shared" si="30"/>
        <v>0</v>
      </c>
    </row>
    <row r="148" spans="1:368" x14ac:dyDescent="0.25">
      <c r="A148" s="186" t="s">
        <v>948</v>
      </c>
      <c r="B148" s="195" t="str">
        <f t="shared" si="31"/>
        <v>Mill Pond Public Library</v>
      </c>
      <c r="C148" s="187" t="s">
        <v>949</v>
      </c>
      <c r="D148" s="188">
        <v>43</v>
      </c>
      <c r="E148" s="189">
        <v>2056</v>
      </c>
      <c r="F148" s="188">
        <v>1</v>
      </c>
      <c r="G148" s="188">
        <v>0</v>
      </c>
      <c r="H148" s="188" t="s">
        <v>688</v>
      </c>
      <c r="I148" s="188">
        <v>750</v>
      </c>
      <c r="J148" s="190" t="s">
        <v>950</v>
      </c>
      <c r="K148" s="200">
        <v>0.7</v>
      </c>
      <c r="L148" s="291">
        <f t="shared" si="24"/>
        <v>0.30000000000000004</v>
      </c>
      <c r="M148" s="290">
        <v>7500</v>
      </c>
      <c r="N148" s="289">
        <v>5000</v>
      </c>
      <c r="O148" s="288">
        <f t="shared" si="25"/>
        <v>7500</v>
      </c>
      <c r="P148" s="201">
        <v>0</v>
      </c>
      <c r="Q148" s="202">
        <f t="shared" si="26"/>
        <v>7500</v>
      </c>
      <c r="R148" s="203">
        <v>9582.23</v>
      </c>
      <c r="S148" s="287">
        <f t="shared" si="29"/>
        <v>7500</v>
      </c>
      <c r="T148" s="286">
        <f t="shared" si="30"/>
        <v>0</v>
      </c>
    </row>
    <row r="149" spans="1:368" x14ac:dyDescent="0.25">
      <c r="A149" s="195" t="s">
        <v>951</v>
      </c>
      <c r="B149" s="186" t="str">
        <f t="shared" si="31"/>
        <v>Milltown Public Library</v>
      </c>
      <c r="C149" s="196" t="s">
        <v>952</v>
      </c>
      <c r="D149" s="197">
        <v>43</v>
      </c>
      <c r="E149" s="198">
        <v>3422</v>
      </c>
      <c r="F149" s="197">
        <v>1</v>
      </c>
      <c r="G149" s="197">
        <v>0</v>
      </c>
      <c r="H149" s="197" t="s">
        <v>622</v>
      </c>
      <c r="I149" s="197">
        <v>750</v>
      </c>
      <c r="J149" s="199" t="s">
        <v>953</v>
      </c>
      <c r="K149" s="191">
        <v>0.8</v>
      </c>
      <c r="L149" s="297">
        <f t="shared" si="24"/>
        <v>0.19999999999999996</v>
      </c>
      <c r="M149" s="290">
        <v>7500</v>
      </c>
      <c r="N149" s="289">
        <v>5000</v>
      </c>
      <c r="O149" s="294">
        <f t="shared" si="25"/>
        <v>7500</v>
      </c>
      <c r="P149" s="192">
        <v>0</v>
      </c>
      <c r="Q149" s="193">
        <f t="shared" si="26"/>
        <v>7500</v>
      </c>
      <c r="R149" s="194">
        <v>9582.23</v>
      </c>
      <c r="S149" s="293">
        <f t="shared" si="29"/>
        <v>7500</v>
      </c>
      <c r="T149" s="292">
        <f t="shared" si="30"/>
        <v>0</v>
      </c>
    </row>
    <row r="150" spans="1:368" x14ac:dyDescent="0.25">
      <c r="A150" s="186" t="s">
        <v>954</v>
      </c>
      <c r="B150" s="195" t="str">
        <f t="shared" si="31"/>
        <v>Mineral Point Public Library</v>
      </c>
      <c r="C150" s="187" t="s">
        <v>955</v>
      </c>
      <c r="D150" s="188">
        <v>42</v>
      </c>
      <c r="E150" s="189">
        <v>5379</v>
      </c>
      <c r="F150" s="188">
        <v>1</v>
      </c>
      <c r="G150" s="188">
        <v>0</v>
      </c>
      <c r="H150" s="188" t="s">
        <v>626</v>
      </c>
      <c r="I150" s="188">
        <v>1000</v>
      </c>
      <c r="J150" s="190" t="s">
        <v>443</v>
      </c>
      <c r="K150" s="200">
        <v>0.6</v>
      </c>
      <c r="L150" s="291">
        <f t="shared" si="24"/>
        <v>0.4</v>
      </c>
      <c r="M150" s="290">
        <v>10000</v>
      </c>
      <c r="N150" s="289">
        <v>7500</v>
      </c>
      <c r="O150" s="288">
        <f t="shared" si="25"/>
        <v>10000</v>
      </c>
      <c r="P150" s="201">
        <v>0</v>
      </c>
      <c r="Q150" s="202">
        <f t="shared" si="26"/>
        <v>10000</v>
      </c>
      <c r="R150" s="203">
        <v>24477.8</v>
      </c>
      <c r="S150" s="287">
        <f t="shared" si="29"/>
        <v>10000</v>
      </c>
      <c r="T150" s="286">
        <f t="shared" si="30"/>
        <v>0</v>
      </c>
    </row>
    <row r="151" spans="1:368" x14ac:dyDescent="0.25">
      <c r="A151" s="195" t="s">
        <v>956</v>
      </c>
      <c r="B151" s="186" t="str">
        <f t="shared" si="31"/>
        <v>Minocqua Public Library</v>
      </c>
      <c r="C151" s="196" t="s">
        <v>957</v>
      </c>
      <c r="D151" s="197">
        <v>43</v>
      </c>
      <c r="E151" s="198">
        <v>11524</v>
      </c>
      <c r="F151" s="197">
        <v>1</v>
      </c>
      <c r="G151" s="197">
        <v>0</v>
      </c>
      <c r="H151" s="197" t="s">
        <v>757</v>
      </c>
      <c r="I151" s="197">
        <v>1000</v>
      </c>
      <c r="J151" s="199" t="s">
        <v>958</v>
      </c>
      <c r="K151" s="191">
        <v>0.7</v>
      </c>
      <c r="L151" s="297">
        <f t="shared" si="24"/>
        <v>0.30000000000000004</v>
      </c>
      <c r="M151" s="290">
        <v>10000</v>
      </c>
      <c r="N151" s="289">
        <v>7500</v>
      </c>
      <c r="O151" s="294">
        <f t="shared" si="25"/>
        <v>10000</v>
      </c>
      <c r="P151" s="192">
        <v>0</v>
      </c>
      <c r="Q151" s="193">
        <f t="shared" si="26"/>
        <v>10000</v>
      </c>
      <c r="R151" s="194">
        <v>9582.23</v>
      </c>
      <c r="S151" s="293">
        <f t="shared" si="29"/>
        <v>9582.23</v>
      </c>
      <c r="T151" s="292">
        <f t="shared" si="30"/>
        <v>417.77000000000044</v>
      </c>
    </row>
    <row r="152" spans="1:368" x14ac:dyDescent="0.25">
      <c r="A152" s="186" t="s">
        <v>959</v>
      </c>
      <c r="B152" s="195" t="str">
        <f t="shared" si="31"/>
        <v>Mondovi Public Library</v>
      </c>
      <c r="C152" s="187" t="s">
        <v>960</v>
      </c>
      <c r="D152" s="188">
        <v>42</v>
      </c>
      <c r="E152" s="189">
        <v>7604</v>
      </c>
      <c r="F152" s="188">
        <v>1</v>
      </c>
      <c r="G152" s="188">
        <v>0</v>
      </c>
      <c r="H152" s="188" t="s">
        <v>602</v>
      </c>
      <c r="I152" s="188">
        <v>1000</v>
      </c>
      <c r="J152" s="190" t="s">
        <v>446</v>
      </c>
      <c r="K152" s="200">
        <v>0.7</v>
      </c>
      <c r="L152" s="291">
        <f t="shared" si="24"/>
        <v>0.30000000000000004</v>
      </c>
      <c r="M152" s="290">
        <v>10000</v>
      </c>
      <c r="N152" s="289">
        <v>7500</v>
      </c>
      <c r="O152" s="288">
        <f t="shared" si="25"/>
        <v>10000</v>
      </c>
      <c r="P152" s="201">
        <v>302</v>
      </c>
      <c r="Q152" s="202">
        <f t="shared" si="26"/>
        <v>9698</v>
      </c>
      <c r="R152" s="203">
        <v>9582.23</v>
      </c>
      <c r="S152" s="287">
        <f t="shared" si="29"/>
        <v>9582.23</v>
      </c>
      <c r="T152" s="286">
        <f t="shared" si="30"/>
        <v>115.77000000000044</v>
      </c>
    </row>
    <row r="153" spans="1:368" x14ac:dyDescent="0.25">
      <c r="A153" s="195" t="s">
        <v>961</v>
      </c>
      <c r="B153" s="186" t="str">
        <f t="shared" si="31"/>
        <v>Montello Public Library</v>
      </c>
      <c r="C153" s="196" t="s">
        <v>962</v>
      </c>
      <c r="D153" s="197">
        <v>43</v>
      </c>
      <c r="E153" s="198">
        <v>5131</v>
      </c>
      <c r="F153" s="197">
        <v>1</v>
      </c>
      <c r="G153" s="197">
        <v>0</v>
      </c>
      <c r="H153" s="197" t="s">
        <v>772</v>
      </c>
      <c r="I153" s="197">
        <v>1000</v>
      </c>
      <c r="J153" s="199" t="s">
        <v>448</v>
      </c>
      <c r="K153" s="191">
        <v>0.7</v>
      </c>
      <c r="L153" s="297">
        <f t="shared" si="24"/>
        <v>0.30000000000000004</v>
      </c>
      <c r="M153" s="290">
        <v>10000</v>
      </c>
      <c r="N153" s="289">
        <v>5000</v>
      </c>
      <c r="O153" s="294">
        <f t="shared" si="25"/>
        <v>10000</v>
      </c>
      <c r="P153" s="192">
        <v>0</v>
      </c>
      <c r="Q153" s="193">
        <f t="shared" si="26"/>
        <v>10000</v>
      </c>
      <c r="R153" s="194">
        <v>9582.23</v>
      </c>
      <c r="S153" s="293">
        <f t="shared" si="29"/>
        <v>9582.23</v>
      </c>
      <c r="T153" s="292">
        <f t="shared" si="30"/>
        <v>417.77000000000044</v>
      </c>
    </row>
    <row r="154" spans="1:368" x14ac:dyDescent="0.25">
      <c r="A154" s="186" t="s">
        <v>963</v>
      </c>
      <c r="B154" s="195" t="str">
        <f t="shared" si="31"/>
        <v>Montfort Public Library</v>
      </c>
      <c r="C154" s="187" t="s">
        <v>964</v>
      </c>
      <c r="D154" s="188">
        <v>43</v>
      </c>
      <c r="E154" s="189">
        <v>880</v>
      </c>
      <c r="F154" s="188">
        <v>1</v>
      </c>
      <c r="G154" s="188">
        <v>0</v>
      </c>
      <c r="H154" s="188" t="s">
        <v>598</v>
      </c>
      <c r="I154" s="188">
        <v>500</v>
      </c>
      <c r="J154" s="190" t="s">
        <v>965</v>
      </c>
      <c r="K154" s="200">
        <v>0.7</v>
      </c>
      <c r="L154" s="291">
        <f t="shared" si="24"/>
        <v>0.30000000000000004</v>
      </c>
      <c r="M154" s="299">
        <v>5000</v>
      </c>
      <c r="N154" s="298">
        <v>5000</v>
      </c>
      <c r="O154" s="288">
        <f t="shared" si="25"/>
        <v>5000</v>
      </c>
      <c r="P154" s="201">
        <v>0</v>
      </c>
      <c r="Q154" s="202">
        <f t="shared" si="26"/>
        <v>5000</v>
      </c>
      <c r="R154" s="203">
        <v>9582.23</v>
      </c>
      <c r="S154" s="287">
        <f t="shared" si="29"/>
        <v>5000</v>
      </c>
      <c r="T154" s="286">
        <f t="shared" si="30"/>
        <v>0</v>
      </c>
    </row>
    <row r="155" spans="1:368" x14ac:dyDescent="0.25">
      <c r="A155" s="195" t="s">
        <v>966</v>
      </c>
      <c r="B155" s="186" t="str">
        <f t="shared" si="31"/>
        <v>Monticello Public Library</v>
      </c>
      <c r="C155" s="196" t="s">
        <v>967</v>
      </c>
      <c r="D155" s="197">
        <v>42</v>
      </c>
      <c r="E155" s="198">
        <v>3694</v>
      </c>
      <c r="F155" s="197">
        <v>1</v>
      </c>
      <c r="G155" s="197">
        <v>0</v>
      </c>
      <c r="H155" s="197" t="s">
        <v>595</v>
      </c>
      <c r="I155" s="197">
        <v>750</v>
      </c>
      <c r="J155" s="199" t="s">
        <v>449</v>
      </c>
      <c r="K155" s="191">
        <v>0.6</v>
      </c>
      <c r="L155" s="297">
        <f t="shared" si="24"/>
        <v>0.4</v>
      </c>
      <c r="M155" s="290">
        <v>7500</v>
      </c>
      <c r="N155" s="289">
        <v>5000</v>
      </c>
      <c r="O155" s="294">
        <f t="shared" si="25"/>
        <v>7500</v>
      </c>
      <c r="P155" s="192">
        <v>0</v>
      </c>
      <c r="Q155" s="193">
        <f t="shared" si="26"/>
        <v>7500</v>
      </c>
      <c r="R155" s="194">
        <v>9582.23</v>
      </c>
      <c r="S155" s="293">
        <f t="shared" si="29"/>
        <v>7500</v>
      </c>
      <c r="T155" s="292">
        <f t="shared" si="30"/>
        <v>0</v>
      </c>
    </row>
    <row r="156" spans="1:368" x14ac:dyDescent="0.25">
      <c r="A156" s="186" t="s">
        <v>968</v>
      </c>
      <c r="B156" s="195" t="str">
        <f t="shared" si="31"/>
        <v>Muscoda Public Library</v>
      </c>
      <c r="C156" s="187" t="s">
        <v>969</v>
      </c>
      <c r="D156" s="188">
        <v>42</v>
      </c>
      <c r="E156" s="189">
        <v>2089</v>
      </c>
      <c r="F156" s="188">
        <v>1</v>
      </c>
      <c r="G156" s="188">
        <v>0</v>
      </c>
      <c r="H156" s="188" t="s">
        <v>598</v>
      </c>
      <c r="I156" s="188">
        <v>750</v>
      </c>
      <c r="J156" s="190" t="s">
        <v>970</v>
      </c>
      <c r="K156" s="200">
        <v>0.7</v>
      </c>
      <c r="L156" s="291">
        <f t="shared" si="24"/>
        <v>0.30000000000000004</v>
      </c>
      <c r="M156" s="290">
        <v>7500</v>
      </c>
      <c r="N156" s="289">
        <v>5000</v>
      </c>
      <c r="O156" s="288">
        <f t="shared" si="25"/>
        <v>7500</v>
      </c>
      <c r="P156" s="201">
        <v>0</v>
      </c>
      <c r="Q156" s="202">
        <f t="shared" si="26"/>
        <v>7500</v>
      </c>
      <c r="R156" s="203">
        <v>9582.23</v>
      </c>
      <c r="S156" s="287">
        <f t="shared" si="29"/>
        <v>7500</v>
      </c>
      <c r="T156" s="286">
        <f t="shared" si="30"/>
        <v>0</v>
      </c>
    </row>
    <row r="157" spans="1:368" x14ac:dyDescent="0.25">
      <c r="A157" s="195" t="s">
        <v>971</v>
      </c>
      <c r="B157" s="186" t="str">
        <f t="shared" si="31"/>
        <v>Necedah Community-Siegler Memorial Library</v>
      </c>
      <c r="C157" s="196" t="s">
        <v>972</v>
      </c>
      <c r="D157" s="197">
        <v>43</v>
      </c>
      <c r="E157" s="198">
        <v>4767</v>
      </c>
      <c r="F157" s="197">
        <v>1</v>
      </c>
      <c r="G157" s="197">
        <v>0</v>
      </c>
      <c r="H157" s="197" t="s">
        <v>768</v>
      </c>
      <c r="I157" s="197">
        <v>750</v>
      </c>
      <c r="J157" s="199" t="s">
        <v>973</v>
      </c>
      <c r="K157" s="191">
        <v>0.8</v>
      </c>
      <c r="L157" s="297">
        <f t="shared" si="24"/>
        <v>0.19999999999999996</v>
      </c>
      <c r="M157" s="290">
        <v>7500</v>
      </c>
      <c r="N157" s="289">
        <v>5000</v>
      </c>
      <c r="O157" s="294">
        <f t="shared" si="25"/>
        <v>7500</v>
      </c>
      <c r="P157" s="192">
        <v>202</v>
      </c>
      <c r="Q157" s="193">
        <f t="shared" si="26"/>
        <v>7298</v>
      </c>
      <c r="R157" s="194">
        <v>11498.67</v>
      </c>
      <c r="S157" s="293">
        <f t="shared" si="29"/>
        <v>7298</v>
      </c>
      <c r="T157" s="292">
        <f t="shared" si="30"/>
        <v>0</v>
      </c>
    </row>
    <row r="158" spans="1:368" x14ac:dyDescent="0.25">
      <c r="A158" s="186" t="s">
        <v>974</v>
      </c>
      <c r="B158" s="195" t="str">
        <f t="shared" si="31"/>
        <v>Neillsville Public Library</v>
      </c>
      <c r="C158" s="187" t="s">
        <v>975</v>
      </c>
      <c r="D158" s="188">
        <v>43</v>
      </c>
      <c r="E158" s="189">
        <v>7476</v>
      </c>
      <c r="F158" s="188">
        <v>1</v>
      </c>
      <c r="G158" s="188">
        <v>0</v>
      </c>
      <c r="H158" s="188" t="s">
        <v>741</v>
      </c>
      <c r="I158" s="188">
        <v>1000</v>
      </c>
      <c r="J158" s="190" t="s">
        <v>452</v>
      </c>
      <c r="K158" s="200">
        <v>0.7</v>
      </c>
      <c r="L158" s="291">
        <f t="shared" si="24"/>
        <v>0.30000000000000004</v>
      </c>
      <c r="M158" s="290">
        <v>10000</v>
      </c>
      <c r="N158" s="289">
        <v>7500</v>
      </c>
      <c r="O158" s="288">
        <f t="shared" si="25"/>
        <v>10000</v>
      </c>
      <c r="P158" s="201">
        <v>0</v>
      </c>
      <c r="Q158" s="202">
        <f t="shared" si="26"/>
        <v>10000</v>
      </c>
      <c r="R158" s="203">
        <v>19796.88</v>
      </c>
      <c r="S158" s="287">
        <f t="shared" si="29"/>
        <v>10000</v>
      </c>
      <c r="T158" s="286">
        <f t="shared" si="30"/>
        <v>0</v>
      </c>
    </row>
    <row r="159" spans="1:368" x14ac:dyDescent="0.25">
      <c r="A159" s="195" t="s">
        <v>976</v>
      </c>
      <c r="B159" s="186" t="str">
        <f t="shared" si="31"/>
        <v>Neshkoro Public Library</v>
      </c>
      <c r="C159" s="196" t="s">
        <v>977</v>
      </c>
      <c r="D159" s="197">
        <v>42</v>
      </c>
      <c r="E159" s="198">
        <v>737</v>
      </c>
      <c r="F159" s="197">
        <v>1</v>
      </c>
      <c r="G159" s="197">
        <v>0</v>
      </c>
      <c r="H159" s="197" t="s">
        <v>772</v>
      </c>
      <c r="I159" s="197">
        <v>500</v>
      </c>
      <c r="J159" s="199" t="s">
        <v>978</v>
      </c>
      <c r="K159" s="191">
        <v>0.7</v>
      </c>
      <c r="L159" s="297">
        <f t="shared" si="24"/>
        <v>0.30000000000000004</v>
      </c>
      <c r="M159" s="296">
        <v>5000</v>
      </c>
      <c r="N159" s="295">
        <v>5000</v>
      </c>
      <c r="O159" s="294">
        <f t="shared" si="25"/>
        <v>5000</v>
      </c>
      <c r="P159" s="192">
        <v>0</v>
      </c>
      <c r="Q159" s="193">
        <f t="shared" si="26"/>
        <v>5000</v>
      </c>
      <c r="R159" s="194">
        <v>9582.23</v>
      </c>
      <c r="S159" s="293">
        <f t="shared" si="29"/>
        <v>5000</v>
      </c>
      <c r="T159" s="292">
        <f t="shared" si="30"/>
        <v>0</v>
      </c>
    </row>
    <row r="160" spans="1:368" x14ac:dyDescent="0.25">
      <c r="A160" s="186" t="s">
        <v>979</v>
      </c>
      <c r="B160" s="195" t="str">
        <f t="shared" si="31"/>
        <v>Neuschafer Community Library</v>
      </c>
      <c r="C160" s="187" t="s">
        <v>980</v>
      </c>
      <c r="D160" s="188">
        <v>42</v>
      </c>
      <c r="E160" s="189">
        <v>2041</v>
      </c>
      <c r="F160" s="188">
        <v>1</v>
      </c>
      <c r="G160" s="188">
        <v>0</v>
      </c>
      <c r="H160" s="188" t="s">
        <v>852</v>
      </c>
      <c r="I160" s="188">
        <v>750</v>
      </c>
      <c r="J160" s="190" t="s">
        <v>981</v>
      </c>
      <c r="K160" s="200">
        <v>0.6</v>
      </c>
      <c r="L160" s="291">
        <f t="shared" si="24"/>
        <v>0.4</v>
      </c>
      <c r="M160" s="290">
        <v>7500</v>
      </c>
      <c r="N160" s="289">
        <v>5000</v>
      </c>
      <c r="O160" s="288">
        <f t="shared" si="25"/>
        <v>7500</v>
      </c>
      <c r="P160" s="201">
        <v>0</v>
      </c>
      <c r="Q160" s="202">
        <f t="shared" si="26"/>
        <v>7500</v>
      </c>
      <c r="R160" s="203">
        <v>9582.23</v>
      </c>
      <c r="S160" s="287">
        <f t="shared" si="29"/>
        <v>7500</v>
      </c>
      <c r="T160" s="286">
        <f t="shared" si="30"/>
        <v>0</v>
      </c>
    </row>
    <row r="161" spans="1:20" x14ac:dyDescent="0.25">
      <c r="A161" s="195" t="s">
        <v>982</v>
      </c>
      <c r="B161" s="186" t="str">
        <f t="shared" si="31"/>
        <v>New Glarus Public Library</v>
      </c>
      <c r="C161" s="196" t="s">
        <v>983</v>
      </c>
      <c r="D161" s="197">
        <v>42</v>
      </c>
      <c r="E161" s="198">
        <v>5744</v>
      </c>
      <c r="F161" s="197">
        <v>1</v>
      </c>
      <c r="G161" s="197">
        <v>0</v>
      </c>
      <c r="H161" s="197" t="s">
        <v>595</v>
      </c>
      <c r="I161" s="197">
        <v>1000</v>
      </c>
      <c r="J161" s="199" t="s">
        <v>455</v>
      </c>
      <c r="K161" s="191">
        <v>0.6</v>
      </c>
      <c r="L161" s="297">
        <f t="shared" si="24"/>
        <v>0.4</v>
      </c>
      <c r="M161" s="290">
        <v>10000</v>
      </c>
      <c r="N161" s="289">
        <v>7500</v>
      </c>
      <c r="O161" s="294">
        <f t="shared" si="25"/>
        <v>10000</v>
      </c>
      <c r="P161" s="192">
        <v>0</v>
      </c>
      <c r="Q161" s="193">
        <f t="shared" si="26"/>
        <v>10000</v>
      </c>
      <c r="R161" s="194">
        <v>6013.42</v>
      </c>
      <c r="S161" s="293">
        <f t="shared" si="29"/>
        <v>6013.42</v>
      </c>
      <c r="T161" s="292">
        <f t="shared" si="30"/>
        <v>3986.58</v>
      </c>
    </row>
    <row r="162" spans="1:20" x14ac:dyDescent="0.25">
      <c r="A162" s="186" t="s">
        <v>984</v>
      </c>
      <c r="B162" s="195" t="str">
        <f t="shared" si="31"/>
        <v>New Lisbon Memorial Library</v>
      </c>
      <c r="C162" s="187" t="s">
        <v>985</v>
      </c>
      <c r="D162" s="188">
        <v>42</v>
      </c>
      <c r="E162" s="189">
        <v>5160</v>
      </c>
      <c r="F162" s="188">
        <v>1</v>
      </c>
      <c r="G162" s="188">
        <v>0</v>
      </c>
      <c r="H162" s="188" t="s">
        <v>768</v>
      </c>
      <c r="I162" s="188">
        <v>1000</v>
      </c>
      <c r="J162" s="190" t="s">
        <v>457</v>
      </c>
      <c r="K162" s="200">
        <v>0.7</v>
      </c>
      <c r="L162" s="291">
        <f t="shared" si="24"/>
        <v>0.30000000000000004</v>
      </c>
      <c r="M162" s="290">
        <v>10000</v>
      </c>
      <c r="N162" s="289">
        <v>7500</v>
      </c>
      <c r="O162" s="288">
        <f t="shared" si="25"/>
        <v>10000</v>
      </c>
      <c r="P162" s="201">
        <v>302</v>
      </c>
      <c r="Q162" s="202">
        <f t="shared" si="26"/>
        <v>9698</v>
      </c>
      <c r="R162" s="203">
        <v>11426.8</v>
      </c>
      <c r="S162" s="287">
        <f t="shared" si="29"/>
        <v>9698</v>
      </c>
      <c r="T162" s="286">
        <f t="shared" si="30"/>
        <v>0</v>
      </c>
    </row>
    <row r="163" spans="1:20" x14ac:dyDescent="0.25">
      <c r="A163" s="195" t="s">
        <v>986</v>
      </c>
      <c r="B163" s="186" t="str">
        <f t="shared" si="31"/>
        <v>North Freedom Public Library</v>
      </c>
      <c r="C163" s="196" t="s">
        <v>987</v>
      </c>
      <c r="D163" s="197">
        <v>42</v>
      </c>
      <c r="E163" s="198">
        <v>1486</v>
      </c>
      <c r="F163" s="197">
        <v>1</v>
      </c>
      <c r="G163" s="197">
        <v>0</v>
      </c>
      <c r="H163" s="197" t="s">
        <v>881</v>
      </c>
      <c r="I163" s="197">
        <v>500</v>
      </c>
      <c r="J163" s="199" t="s">
        <v>988</v>
      </c>
      <c r="K163" s="191">
        <v>0.7</v>
      </c>
      <c r="L163" s="297">
        <f t="shared" si="24"/>
        <v>0.30000000000000004</v>
      </c>
      <c r="M163" s="296">
        <v>5000</v>
      </c>
      <c r="N163" s="295">
        <v>5000</v>
      </c>
      <c r="O163" s="294">
        <f t="shared" si="25"/>
        <v>5000</v>
      </c>
      <c r="P163" s="192">
        <v>0</v>
      </c>
      <c r="Q163" s="193">
        <f t="shared" si="26"/>
        <v>5000</v>
      </c>
      <c r="R163" s="194">
        <v>9582.23</v>
      </c>
      <c r="S163" s="293">
        <f t="shared" si="29"/>
        <v>5000</v>
      </c>
      <c r="T163" s="292">
        <f t="shared" si="30"/>
        <v>0</v>
      </c>
    </row>
    <row r="164" spans="1:20" x14ac:dyDescent="0.25">
      <c r="A164" s="186" t="s">
        <v>989</v>
      </c>
      <c r="B164" s="195" t="str">
        <f t="shared" si="31"/>
        <v>Norwalk Public Library</v>
      </c>
      <c r="C164" s="187" t="s">
        <v>990</v>
      </c>
      <c r="D164" s="188">
        <v>42</v>
      </c>
      <c r="E164" s="189">
        <v>1096</v>
      </c>
      <c r="F164" s="188">
        <v>1</v>
      </c>
      <c r="G164" s="188">
        <v>0</v>
      </c>
      <c r="H164" s="188" t="s">
        <v>696</v>
      </c>
      <c r="I164" s="188">
        <v>500</v>
      </c>
      <c r="J164" s="190" t="s">
        <v>991</v>
      </c>
      <c r="K164" s="200">
        <v>0.8</v>
      </c>
      <c r="L164" s="291">
        <f t="shared" si="24"/>
        <v>0.19999999999999996</v>
      </c>
      <c r="M164" s="299">
        <v>5000</v>
      </c>
      <c r="N164" s="298">
        <v>5000</v>
      </c>
      <c r="O164" s="288">
        <f t="shared" si="25"/>
        <v>5000</v>
      </c>
      <c r="P164" s="201">
        <v>202</v>
      </c>
      <c r="Q164" s="202">
        <f t="shared" si="26"/>
        <v>4798</v>
      </c>
      <c r="R164" s="203">
        <v>9582.23</v>
      </c>
      <c r="S164" s="287">
        <f t="shared" si="29"/>
        <v>4798</v>
      </c>
      <c r="T164" s="286">
        <f t="shared" si="30"/>
        <v>0</v>
      </c>
    </row>
    <row r="165" spans="1:20" x14ac:dyDescent="0.25">
      <c r="A165" s="195" t="s">
        <v>992</v>
      </c>
      <c r="B165" s="186" t="str">
        <f t="shared" si="31"/>
        <v>Oakfield Public Library</v>
      </c>
      <c r="C165" s="196" t="s">
        <v>993</v>
      </c>
      <c r="D165" s="197">
        <v>42</v>
      </c>
      <c r="E165" s="198">
        <v>2602</v>
      </c>
      <c r="F165" s="197">
        <v>1</v>
      </c>
      <c r="G165" s="197">
        <v>0</v>
      </c>
      <c r="H165" s="197" t="s">
        <v>666</v>
      </c>
      <c r="I165" s="197">
        <v>750</v>
      </c>
      <c r="J165" s="199" t="s">
        <v>468</v>
      </c>
      <c r="K165" s="191">
        <v>0.6</v>
      </c>
      <c r="L165" s="297">
        <f t="shared" si="24"/>
        <v>0.4</v>
      </c>
      <c r="M165" s="290">
        <v>7500</v>
      </c>
      <c r="N165" s="289">
        <v>5000</v>
      </c>
      <c r="O165" s="294">
        <f t="shared" si="25"/>
        <v>7500</v>
      </c>
      <c r="P165" s="192">
        <v>0</v>
      </c>
      <c r="Q165" s="193">
        <f t="shared" si="26"/>
        <v>7500</v>
      </c>
      <c r="R165" s="194">
        <v>9582.23</v>
      </c>
      <c r="S165" s="293">
        <f t="shared" si="29"/>
        <v>7500</v>
      </c>
      <c r="T165" s="292">
        <f t="shared" si="30"/>
        <v>0</v>
      </c>
    </row>
    <row r="166" spans="1:20" x14ac:dyDescent="0.25">
      <c r="A166" s="186" t="s">
        <v>994</v>
      </c>
      <c r="B166" s="195" t="str">
        <f t="shared" si="31"/>
        <v>Ogema Public Library</v>
      </c>
      <c r="C166" s="187" t="s">
        <v>995</v>
      </c>
      <c r="D166" s="188">
        <v>43</v>
      </c>
      <c r="E166" s="189">
        <v>1216</v>
      </c>
      <c r="F166" s="188">
        <v>1</v>
      </c>
      <c r="G166" s="188">
        <v>0</v>
      </c>
      <c r="H166" s="188" t="s">
        <v>996</v>
      </c>
      <c r="I166" s="188">
        <v>500</v>
      </c>
      <c r="J166" s="190" t="s">
        <v>997</v>
      </c>
      <c r="K166" s="200">
        <v>0.7</v>
      </c>
      <c r="L166" s="291">
        <f t="shared" si="24"/>
        <v>0.30000000000000004</v>
      </c>
      <c r="M166" s="299">
        <v>5000</v>
      </c>
      <c r="N166" s="298">
        <v>5000</v>
      </c>
      <c r="O166" s="288">
        <f t="shared" si="25"/>
        <v>5000</v>
      </c>
      <c r="P166" s="201">
        <v>0</v>
      </c>
      <c r="Q166" s="202">
        <f t="shared" si="26"/>
        <v>5000</v>
      </c>
      <c r="R166" s="203">
        <v>9582.23</v>
      </c>
      <c r="S166" s="287">
        <f t="shared" si="29"/>
        <v>5000</v>
      </c>
      <c r="T166" s="286">
        <f t="shared" si="30"/>
        <v>0</v>
      </c>
    </row>
    <row r="167" spans="1:20" x14ac:dyDescent="0.25">
      <c r="A167" s="195" t="s">
        <v>998</v>
      </c>
      <c r="B167" s="186" t="str">
        <f t="shared" si="31"/>
        <v>Oneida Community Library</v>
      </c>
      <c r="C167" s="196" t="s">
        <v>999</v>
      </c>
      <c r="D167" s="197">
        <v>41</v>
      </c>
      <c r="E167" s="198">
        <v>4102</v>
      </c>
      <c r="F167" s="197">
        <v>1</v>
      </c>
      <c r="G167" s="197">
        <v>1</v>
      </c>
      <c r="H167" s="197" t="s">
        <v>1000</v>
      </c>
      <c r="I167" s="197">
        <v>750</v>
      </c>
      <c r="J167" s="199" t="s">
        <v>1001</v>
      </c>
      <c r="K167" s="191">
        <v>0.5</v>
      </c>
      <c r="L167" s="297">
        <f t="shared" si="24"/>
        <v>0.5</v>
      </c>
      <c r="M167" s="290">
        <v>7500</v>
      </c>
      <c r="N167" s="289">
        <v>5000</v>
      </c>
      <c r="O167" s="294">
        <f t="shared" si="25"/>
        <v>7500</v>
      </c>
      <c r="P167" s="192">
        <v>0</v>
      </c>
      <c r="Q167" s="193">
        <f t="shared" si="26"/>
        <v>7500</v>
      </c>
      <c r="R167" s="194">
        <v>12444.92</v>
      </c>
      <c r="S167" s="293">
        <f t="shared" si="29"/>
        <v>7500</v>
      </c>
      <c r="T167" s="292">
        <f t="shared" si="30"/>
        <v>0</v>
      </c>
    </row>
    <row r="168" spans="1:20" x14ac:dyDescent="0.25">
      <c r="A168" s="186" t="s">
        <v>1002</v>
      </c>
      <c r="B168" s="195" t="str">
        <f t="shared" si="31"/>
        <v>Ontario Public Library</v>
      </c>
      <c r="C168" s="187" t="s">
        <v>1003</v>
      </c>
      <c r="D168" s="188">
        <v>43</v>
      </c>
      <c r="E168" s="189">
        <v>1592</v>
      </c>
      <c r="F168" s="188">
        <v>1</v>
      </c>
      <c r="G168" s="188">
        <v>0</v>
      </c>
      <c r="H168" s="188" t="s">
        <v>632</v>
      </c>
      <c r="I168" s="188">
        <v>500</v>
      </c>
      <c r="J168" s="190" t="s">
        <v>1004</v>
      </c>
      <c r="K168" s="200">
        <v>0.8</v>
      </c>
      <c r="L168" s="291">
        <f t="shared" si="24"/>
        <v>0.19999999999999996</v>
      </c>
      <c r="M168" s="299">
        <v>5000</v>
      </c>
      <c r="N168" s="298">
        <v>5000</v>
      </c>
      <c r="O168" s="288">
        <f t="shared" si="25"/>
        <v>5000</v>
      </c>
      <c r="P168" s="201">
        <v>202</v>
      </c>
      <c r="Q168" s="202">
        <f t="shared" si="26"/>
        <v>4798</v>
      </c>
      <c r="R168" s="203">
        <v>17832.52</v>
      </c>
      <c r="S168" s="287">
        <f t="shared" si="29"/>
        <v>4798</v>
      </c>
      <c r="T168" s="286">
        <f t="shared" si="30"/>
        <v>0</v>
      </c>
    </row>
    <row r="169" spans="1:20" x14ac:dyDescent="0.25">
      <c r="A169" s="195" t="s">
        <v>1005</v>
      </c>
      <c r="B169" s="186" t="str">
        <f t="shared" si="31"/>
        <v>Orfordville Public Library</v>
      </c>
      <c r="C169" s="196" t="s">
        <v>1006</v>
      </c>
      <c r="D169" s="197">
        <v>42</v>
      </c>
      <c r="E169" s="198">
        <v>2895</v>
      </c>
      <c r="F169" s="197">
        <v>1</v>
      </c>
      <c r="G169" s="197">
        <v>0</v>
      </c>
      <c r="H169" s="197" t="s">
        <v>711</v>
      </c>
      <c r="I169" s="197">
        <v>750</v>
      </c>
      <c r="J169" s="199" t="s">
        <v>1007</v>
      </c>
      <c r="K169" s="191">
        <v>0.6</v>
      </c>
      <c r="L169" s="297">
        <f t="shared" si="24"/>
        <v>0.4</v>
      </c>
      <c r="M169" s="290">
        <v>7500</v>
      </c>
      <c r="N169" s="289">
        <v>5000</v>
      </c>
      <c r="O169" s="294">
        <f t="shared" si="25"/>
        <v>7500</v>
      </c>
      <c r="P169" s="192">
        <v>0</v>
      </c>
      <c r="Q169" s="193">
        <f t="shared" si="26"/>
        <v>7500</v>
      </c>
      <c r="R169" s="194">
        <v>9582.23</v>
      </c>
      <c r="S169" s="293">
        <f t="shared" si="29"/>
        <v>7500</v>
      </c>
      <c r="T169" s="292">
        <f t="shared" si="30"/>
        <v>0</v>
      </c>
    </row>
    <row r="170" spans="1:20" x14ac:dyDescent="0.25">
      <c r="A170" s="186" t="s">
        <v>1008</v>
      </c>
      <c r="B170" s="195" t="str">
        <f t="shared" si="31"/>
        <v>Owen Public Library</v>
      </c>
      <c r="C170" s="187" t="s">
        <v>1009</v>
      </c>
      <c r="D170" s="188">
        <v>43</v>
      </c>
      <c r="E170" s="189">
        <v>3162</v>
      </c>
      <c r="F170" s="188">
        <v>1</v>
      </c>
      <c r="G170" s="188">
        <v>0</v>
      </c>
      <c r="H170" s="188" t="s">
        <v>741</v>
      </c>
      <c r="I170" s="188">
        <v>750</v>
      </c>
      <c r="J170" s="190" t="s">
        <v>1010</v>
      </c>
      <c r="K170" s="200">
        <v>0.7</v>
      </c>
      <c r="L170" s="291">
        <f t="shared" si="24"/>
        <v>0.30000000000000004</v>
      </c>
      <c r="M170" s="290">
        <v>7500</v>
      </c>
      <c r="N170" s="289">
        <v>5000</v>
      </c>
      <c r="O170" s="288">
        <f t="shared" si="25"/>
        <v>7500</v>
      </c>
      <c r="P170" s="201">
        <v>0</v>
      </c>
      <c r="Q170" s="202">
        <f t="shared" si="26"/>
        <v>7500</v>
      </c>
      <c r="R170" s="203">
        <v>9582.23</v>
      </c>
      <c r="S170" s="287">
        <f t="shared" si="29"/>
        <v>7500</v>
      </c>
      <c r="T170" s="286">
        <f t="shared" si="30"/>
        <v>0</v>
      </c>
    </row>
    <row r="171" spans="1:20" x14ac:dyDescent="0.25">
      <c r="A171" s="195" t="s">
        <v>1011</v>
      </c>
      <c r="B171" s="186" t="str">
        <f t="shared" si="31"/>
        <v>Oxford Public Library</v>
      </c>
      <c r="C171" s="196" t="s">
        <v>1012</v>
      </c>
      <c r="D171" s="197">
        <v>43</v>
      </c>
      <c r="E171" s="198">
        <v>1261</v>
      </c>
      <c r="F171" s="197">
        <v>1</v>
      </c>
      <c r="G171" s="197">
        <v>0</v>
      </c>
      <c r="H171" s="197" t="s">
        <v>772</v>
      </c>
      <c r="I171" s="197">
        <v>500</v>
      </c>
      <c r="J171" s="199" t="s">
        <v>1013</v>
      </c>
      <c r="K171" s="191">
        <v>0.7</v>
      </c>
      <c r="L171" s="297">
        <f t="shared" si="24"/>
        <v>0.30000000000000004</v>
      </c>
      <c r="M171" s="296">
        <v>5000</v>
      </c>
      <c r="N171" s="295">
        <v>5000</v>
      </c>
      <c r="O171" s="294">
        <f t="shared" si="25"/>
        <v>5000</v>
      </c>
      <c r="P171" s="192">
        <v>0</v>
      </c>
      <c r="Q171" s="193">
        <f t="shared" si="26"/>
        <v>5000</v>
      </c>
      <c r="R171" s="194">
        <v>9582.23</v>
      </c>
      <c r="S171" s="293">
        <f t="shared" si="29"/>
        <v>5000</v>
      </c>
      <c r="T171" s="292">
        <f t="shared" si="30"/>
        <v>0</v>
      </c>
    </row>
    <row r="172" spans="1:20" x14ac:dyDescent="0.25">
      <c r="A172" s="186" t="s">
        <v>1014</v>
      </c>
      <c r="B172" s="195" t="str">
        <f t="shared" si="31"/>
        <v>Packwaukee Public Library</v>
      </c>
      <c r="C172" s="187" t="s">
        <v>1015</v>
      </c>
      <c r="D172" s="188">
        <v>43</v>
      </c>
      <c r="E172" s="189">
        <v>1509</v>
      </c>
      <c r="F172" s="188">
        <v>1</v>
      </c>
      <c r="G172" s="188">
        <v>0</v>
      </c>
      <c r="H172" s="188" t="s">
        <v>772</v>
      </c>
      <c r="I172" s="188">
        <v>500</v>
      </c>
      <c r="J172" s="190" t="s">
        <v>1016</v>
      </c>
      <c r="K172" s="200">
        <v>0.7</v>
      </c>
      <c r="L172" s="291">
        <f t="shared" si="24"/>
        <v>0.30000000000000004</v>
      </c>
      <c r="M172" s="299">
        <v>5000</v>
      </c>
      <c r="N172" s="298">
        <v>5000</v>
      </c>
      <c r="O172" s="288">
        <f t="shared" si="25"/>
        <v>5000</v>
      </c>
      <c r="P172" s="201">
        <v>0</v>
      </c>
      <c r="Q172" s="202">
        <f t="shared" si="26"/>
        <v>5000</v>
      </c>
      <c r="R172" s="203">
        <v>9582.23</v>
      </c>
      <c r="S172" s="287">
        <f t="shared" si="29"/>
        <v>5000</v>
      </c>
      <c r="T172" s="286">
        <f t="shared" si="30"/>
        <v>0</v>
      </c>
    </row>
    <row r="173" spans="1:20" x14ac:dyDescent="0.25">
      <c r="A173" s="195" t="s">
        <v>1017</v>
      </c>
      <c r="B173" s="186" t="str">
        <f t="shared" si="31"/>
        <v>Park Falls Public Library</v>
      </c>
      <c r="C173" s="196" t="s">
        <v>1018</v>
      </c>
      <c r="D173" s="197">
        <v>43</v>
      </c>
      <c r="E173" s="198">
        <v>4965</v>
      </c>
      <c r="F173" s="197">
        <v>1</v>
      </c>
      <c r="G173" s="197">
        <v>0</v>
      </c>
      <c r="H173" s="197" t="s">
        <v>996</v>
      </c>
      <c r="I173" s="197">
        <v>750</v>
      </c>
      <c r="J173" s="199" t="s">
        <v>1019</v>
      </c>
      <c r="K173" s="191">
        <v>0.8</v>
      </c>
      <c r="L173" s="297">
        <f t="shared" si="24"/>
        <v>0.19999999999999996</v>
      </c>
      <c r="M173" s="296">
        <v>7500</v>
      </c>
      <c r="N173" s="295">
        <v>7500</v>
      </c>
      <c r="O173" s="294">
        <f t="shared" si="25"/>
        <v>7500</v>
      </c>
      <c r="P173" s="192">
        <v>0</v>
      </c>
      <c r="Q173" s="193">
        <f t="shared" si="26"/>
        <v>7500</v>
      </c>
      <c r="R173" s="194" t="s">
        <v>1176</v>
      </c>
      <c r="S173" s="293" t="s">
        <v>1176</v>
      </c>
      <c r="T173" s="292" t="s">
        <v>1176</v>
      </c>
    </row>
    <row r="174" spans="1:20" x14ac:dyDescent="0.25">
      <c r="A174" s="186" t="s">
        <v>1020</v>
      </c>
      <c r="B174" s="195" t="str">
        <f t="shared" si="31"/>
        <v>Patterson Memorial Library</v>
      </c>
      <c r="C174" s="187" t="s">
        <v>1021</v>
      </c>
      <c r="D174" s="188">
        <v>42</v>
      </c>
      <c r="E174" s="189">
        <v>3646</v>
      </c>
      <c r="F174" s="188">
        <v>1</v>
      </c>
      <c r="G174" s="188">
        <v>0</v>
      </c>
      <c r="H174" s="188" t="s">
        <v>720</v>
      </c>
      <c r="I174" s="188">
        <v>750</v>
      </c>
      <c r="J174" s="190" t="s">
        <v>567</v>
      </c>
      <c r="K174" s="200">
        <v>0.6</v>
      </c>
      <c r="L174" s="291">
        <f t="shared" si="24"/>
        <v>0.4</v>
      </c>
      <c r="M174" s="290">
        <v>7500</v>
      </c>
      <c r="N174" s="289">
        <v>5000</v>
      </c>
      <c r="O174" s="288">
        <f t="shared" si="25"/>
        <v>7500</v>
      </c>
      <c r="P174" s="201">
        <v>0</v>
      </c>
      <c r="Q174" s="202">
        <f t="shared" si="26"/>
        <v>7500</v>
      </c>
      <c r="R174" s="203" t="s">
        <v>1176</v>
      </c>
      <c r="S174" s="287" t="s">
        <v>1176</v>
      </c>
      <c r="T174" s="286" t="s">
        <v>1176</v>
      </c>
    </row>
    <row r="175" spans="1:20" x14ac:dyDescent="0.25">
      <c r="A175" s="195" t="s">
        <v>1022</v>
      </c>
      <c r="B175" s="186" t="str">
        <f t="shared" si="31"/>
        <v>Pepin Public Library</v>
      </c>
      <c r="C175" s="196" t="s">
        <v>1023</v>
      </c>
      <c r="D175" s="197">
        <v>42</v>
      </c>
      <c r="E175" s="198">
        <v>2704</v>
      </c>
      <c r="F175" s="197">
        <v>1</v>
      </c>
      <c r="G175" s="197">
        <v>0</v>
      </c>
      <c r="H175" s="197" t="s">
        <v>747</v>
      </c>
      <c r="I175" s="197">
        <v>750</v>
      </c>
      <c r="J175" s="199" t="s">
        <v>1024</v>
      </c>
      <c r="K175" s="191">
        <v>0.6</v>
      </c>
      <c r="L175" s="297">
        <f t="shared" si="24"/>
        <v>0.4</v>
      </c>
      <c r="M175" s="290">
        <v>7500</v>
      </c>
      <c r="N175" s="289">
        <v>5000</v>
      </c>
      <c r="O175" s="294">
        <f t="shared" si="25"/>
        <v>7500</v>
      </c>
      <c r="P175" s="192">
        <v>0</v>
      </c>
      <c r="Q175" s="193">
        <f t="shared" si="26"/>
        <v>7500</v>
      </c>
      <c r="R175" s="194">
        <v>9582.23</v>
      </c>
      <c r="S175" s="293">
        <f>MIN(Q175,R175)</f>
        <v>7500</v>
      </c>
      <c r="T175" s="292">
        <f>Q175-S175</f>
        <v>0</v>
      </c>
    </row>
    <row r="176" spans="1:20" x14ac:dyDescent="0.25">
      <c r="A176" s="186" t="s">
        <v>1025</v>
      </c>
      <c r="B176" s="195" t="str">
        <f t="shared" si="31"/>
        <v>Phillips Public Library</v>
      </c>
      <c r="C176" s="187" t="s">
        <v>1026</v>
      </c>
      <c r="D176" s="188">
        <v>43</v>
      </c>
      <c r="E176" s="189">
        <v>7952</v>
      </c>
      <c r="F176" s="188">
        <v>1</v>
      </c>
      <c r="G176" s="188">
        <v>0</v>
      </c>
      <c r="H176" s="188" t="s">
        <v>996</v>
      </c>
      <c r="I176" s="188">
        <v>1000</v>
      </c>
      <c r="J176" s="190" t="s">
        <v>483</v>
      </c>
      <c r="K176" s="200">
        <v>0.7</v>
      </c>
      <c r="L176" s="291">
        <f t="shared" si="24"/>
        <v>0.30000000000000004</v>
      </c>
      <c r="M176" s="290">
        <v>10000</v>
      </c>
      <c r="N176" s="289">
        <v>5000</v>
      </c>
      <c r="O176" s="288">
        <f t="shared" si="25"/>
        <v>10000</v>
      </c>
      <c r="P176" s="201">
        <v>0</v>
      </c>
      <c r="Q176" s="202">
        <f t="shared" si="26"/>
        <v>10000</v>
      </c>
      <c r="R176" s="203">
        <v>13855.9</v>
      </c>
      <c r="S176" s="287">
        <f>MIN(Q176,R176)</f>
        <v>10000</v>
      </c>
      <c r="T176" s="286">
        <f>Q176-S176</f>
        <v>0</v>
      </c>
    </row>
    <row r="177" spans="1:368" x14ac:dyDescent="0.25">
      <c r="A177" s="195" t="s">
        <v>1027</v>
      </c>
      <c r="B177" s="186" t="str">
        <f t="shared" si="31"/>
        <v>Pittsville Community Library</v>
      </c>
      <c r="C177" s="196" t="s">
        <v>1028</v>
      </c>
      <c r="D177" s="197">
        <v>43</v>
      </c>
      <c r="E177" s="198">
        <v>2078</v>
      </c>
      <c r="F177" s="197">
        <v>1</v>
      </c>
      <c r="G177" s="197">
        <v>0</v>
      </c>
      <c r="H177" s="197" t="s">
        <v>912</v>
      </c>
      <c r="I177" s="197">
        <v>750</v>
      </c>
      <c r="J177" s="199" t="s">
        <v>484</v>
      </c>
      <c r="K177" s="191">
        <v>0.6</v>
      </c>
      <c r="L177" s="297">
        <f t="shared" si="24"/>
        <v>0.4</v>
      </c>
      <c r="M177" s="290">
        <v>7500</v>
      </c>
      <c r="N177" s="289">
        <v>5000</v>
      </c>
      <c r="O177" s="294">
        <f t="shared" si="25"/>
        <v>7500</v>
      </c>
      <c r="P177" s="192">
        <v>0</v>
      </c>
      <c r="Q177" s="193">
        <f t="shared" si="26"/>
        <v>7500</v>
      </c>
      <c r="R177" s="194" t="s">
        <v>1176</v>
      </c>
      <c r="S177" s="293" t="s">
        <v>1176</v>
      </c>
      <c r="T177" s="292" t="s">
        <v>1176</v>
      </c>
    </row>
    <row r="178" spans="1:368" x14ac:dyDescent="0.25">
      <c r="A178" s="186" t="s">
        <v>1029</v>
      </c>
      <c r="B178" s="195" t="str">
        <f t="shared" ref="B178:B209" si="32">PROPER(A178)</f>
        <v>Plainfield Public Library</v>
      </c>
      <c r="C178" s="187" t="s">
        <v>1030</v>
      </c>
      <c r="D178" s="188">
        <v>43</v>
      </c>
      <c r="E178" s="189">
        <v>1769</v>
      </c>
      <c r="F178" s="188">
        <v>1</v>
      </c>
      <c r="G178" s="188">
        <v>0</v>
      </c>
      <c r="H178" s="188" t="s">
        <v>720</v>
      </c>
      <c r="I178" s="188">
        <v>500</v>
      </c>
      <c r="J178" s="190" t="s">
        <v>1031</v>
      </c>
      <c r="K178" s="200">
        <v>0.8</v>
      </c>
      <c r="L178" s="291">
        <f t="shared" si="24"/>
        <v>0.19999999999999996</v>
      </c>
      <c r="M178" s="299">
        <v>5000</v>
      </c>
      <c r="N178" s="298">
        <v>5000</v>
      </c>
      <c r="O178" s="288">
        <f t="shared" si="25"/>
        <v>5000</v>
      </c>
      <c r="P178" s="201">
        <v>0</v>
      </c>
      <c r="Q178" s="202">
        <f t="shared" si="26"/>
        <v>5000</v>
      </c>
      <c r="R178" s="203">
        <v>9582.23</v>
      </c>
      <c r="S178" s="287">
        <f t="shared" ref="S178:S183" si="33">MIN(Q178,R178)</f>
        <v>5000</v>
      </c>
      <c r="T178" s="286">
        <f t="shared" ref="T178:T183" si="34">Q178-S178</f>
        <v>0</v>
      </c>
    </row>
    <row r="179" spans="1:368" x14ac:dyDescent="0.25">
      <c r="A179" s="195" t="s">
        <v>1032</v>
      </c>
      <c r="B179" s="186" t="str">
        <f t="shared" si="32"/>
        <v>Plum City Public Library</v>
      </c>
      <c r="C179" s="196" t="s">
        <v>1033</v>
      </c>
      <c r="D179" s="197">
        <v>43</v>
      </c>
      <c r="E179" s="198">
        <v>2511</v>
      </c>
      <c r="F179" s="197">
        <v>1</v>
      </c>
      <c r="G179" s="197">
        <v>0</v>
      </c>
      <c r="H179" s="197" t="s">
        <v>765</v>
      </c>
      <c r="I179" s="197">
        <v>750</v>
      </c>
      <c r="J179" s="199" t="s">
        <v>486</v>
      </c>
      <c r="K179" s="191">
        <v>0.7</v>
      </c>
      <c r="L179" s="297">
        <f t="shared" si="24"/>
        <v>0.30000000000000004</v>
      </c>
      <c r="M179" s="290">
        <v>7500</v>
      </c>
      <c r="N179" s="289">
        <v>5000</v>
      </c>
      <c r="O179" s="294">
        <f t="shared" si="25"/>
        <v>7500</v>
      </c>
      <c r="P179" s="192">
        <v>0</v>
      </c>
      <c r="Q179" s="193">
        <f t="shared" si="26"/>
        <v>7500</v>
      </c>
      <c r="R179" s="194">
        <v>9582.23</v>
      </c>
      <c r="S179" s="293">
        <f t="shared" si="33"/>
        <v>7500</v>
      </c>
      <c r="T179" s="292">
        <f t="shared" si="34"/>
        <v>0</v>
      </c>
    </row>
    <row r="180" spans="1:368" x14ac:dyDescent="0.25">
      <c r="A180" s="186" t="s">
        <v>1034</v>
      </c>
      <c r="B180" s="195" t="str">
        <f t="shared" si="32"/>
        <v>Plum Lake Public Library</v>
      </c>
      <c r="C180" s="187" t="s">
        <v>1035</v>
      </c>
      <c r="D180" s="188">
        <v>43</v>
      </c>
      <c r="E180" s="189">
        <v>496</v>
      </c>
      <c r="F180" s="188">
        <v>1</v>
      </c>
      <c r="G180" s="188">
        <v>0</v>
      </c>
      <c r="H180" s="188" t="s">
        <v>639</v>
      </c>
      <c r="I180" s="188">
        <v>500</v>
      </c>
      <c r="J180" s="190" t="s">
        <v>1036</v>
      </c>
      <c r="K180" s="200">
        <v>0.7</v>
      </c>
      <c r="L180" s="291">
        <f t="shared" si="24"/>
        <v>0.30000000000000004</v>
      </c>
      <c r="M180" s="299">
        <v>5000</v>
      </c>
      <c r="N180" s="298">
        <v>5000</v>
      </c>
      <c r="O180" s="288">
        <f t="shared" si="25"/>
        <v>5000</v>
      </c>
      <c r="P180" s="201">
        <v>0</v>
      </c>
      <c r="Q180" s="202">
        <f t="shared" si="26"/>
        <v>5000</v>
      </c>
      <c r="R180" s="203">
        <v>9582.23</v>
      </c>
      <c r="S180" s="287">
        <f t="shared" si="33"/>
        <v>5000</v>
      </c>
      <c r="T180" s="286">
        <f t="shared" si="34"/>
        <v>0</v>
      </c>
    </row>
    <row r="181" spans="1:368" s="205" customFormat="1" x14ac:dyDescent="0.25">
      <c r="A181" s="195" t="s">
        <v>1187</v>
      </c>
      <c r="B181" s="186" t="str">
        <f t="shared" si="32"/>
        <v>Potosi Branch Library (Schreiner Memorial Library)</v>
      </c>
      <c r="C181" s="196"/>
      <c r="D181" s="197"/>
      <c r="E181" s="198"/>
      <c r="F181" s="197"/>
      <c r="G181" s="197"/>
      <c r="H181" s="197"/>
      <c r="I181" s="197"/>
      <c r="J181" s="199"/>
      <c r="K181" s="191">
        <v>0.6</v>
      </c>
      <c r="L181" s="297">
        <f t="shared" si="24"/>
        <v>0.4</v>
      </c>
      <c r="M181" s="296" t="s">
        <v>1184</v>
      </c>
      <c r="N181" s="295">
        <v>5000</v>
      </c>
      <c r="O181" s="294">
        <f t="shared" si="25"/>
        <v>5000</v>
      </c>
      <c r="P181" s="192">
        <v>0</v>
      </c>
      <c r="Q181" s="193">
        <f t="shared" si="26"/>
        <v>5000</v>
      </c>
      <c r="R181" s="194">
        <v>9582.23</v>
      </c>
      <c r="S181" s="293">
        <f t="shared" si="33"/>
        <v>5000</v>
      </c>
      <c r="T181" s="292">
        <f t="shared" si="34"/>
        <v>0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</row>
    <row r="182" spans="1:368" x14ac:dyDescent="0.25">
      <c r="A182" s="186" t="s">
        <v>1037</v>
      </c>
      <c r="B182" s="195" t="str">
        <f t="shared" si="32"/>
        <v>Powers Memorial Library</v>
      </c>
      <c r="C182" s="187" t="s">
        <v>1038</v>
      </c>
      <c r="D182" s="188">
        <v>42</v>
      </c>
      <c r="E182" s="189">
        <v>3326</v>
      </c>
      <c r="F182" s="188">
        <v>1</v>
      </c>
      <c r="G182" s="188">
        <v>0</v>
      </c>
      <c r="H182" s="188" t="s">
        <v>872</v>
      </c>
      <c r="I182" s="188">
        <v>750</v>
      </c>
      <c r="J182" s="190" t="s">
        <v>1039</v>
      </c>
      <c r="K182" s="200">
        <v>0.6</v>
      </c>
      <c r="L182" s="291">
        <f t="shared" si="24"/>
        <v>0.4</v>
      </c>
      <c r="M182" s="290">
        <v>7500</v>
      </c>
      <c r="N182" s="289">
        <v>5000</v>
      </c>
      <c r="O182" s="288">
        <f t="shared" si="25"/>
        <v>7500</v>
      </c>
      <c r="P182" s="201">
        <v>0</v>
      </c>
      <c r="Q182" s="202">
        <f t="shared" si="26"/>
        <v>7500</v>
      </c>
      <c r="R182" s="203">
        <v>13661.86</v>
      </c>
      <c r="S182" s="287">
        <f t="shared" si="33"/>
        <v>7500</v>
      </c>
      <c r="T182" s="286">
        <f t="shared" si="34"/>
        <v>0</v>
      </c>
    </row>
    <row r="183" spans="1:368" x14ac:dyDescent="0.25">
      <c r="A183" s="195" t="s">
        <v>1040</v>
      </c>
      <c r="B183" s="186" t="str">
        <f t="shared" si="32"/>
        <v>Poy Sippi Public Library</v>
      </c>
      <c r="C183" s="196" t="s">
        <v>1041</v>
      </c>
      <c r="D183" s="197">
        <v>42</v>
      </c>
      <c r="E183" s="198">
        <v>1078</v>
      </c>
      <c r="F183" s="197">
        <v>1</v>
      </c>
      <c r="G183" s="197">
        <v>0</v>
      </c>
      <c r="H183" s="197" t="s">
        <v>720</v>
      </c>
      <c r="I183" s="197">
        <v>500</v>
      </c>
      <c r="J183" s="199" t="s">
        <v>1042</v>
      </c>
      <c r="K183" s="191">
        <v>0.7</v>
      </c>
      <c r="L183" s="297">
        <f t="shared" si="24"/>
        <v>0.30000000000000004</v>
      </c>
      <c r="M183" s="296">
        <v>5000</v>
      </c>
      <c r="N183" s="295">
        <v>5000</v>
      </c>
      <c r="O183" s="294">
        <f t="shared" si="25"/>
        <v>5000</v>
      </c>
      <c r="P183" s="192">
        <v>0</v>
      </c>
      <c r="Q183" s="193">
        <f t="shared" si="26"/>
        <v>5000</v>
      </c>
      <c r="R183" s="194">
        <v>9582.23</v>
      </c>
      <c r="S183" s="293">
        <f t="shared" si="33"/>
        <v>5000</v>
      </c>
      <c r="T183" s="292">
        <f t="shared" si="34"/>
        <v>0</v>
      </c>
    </row>
    <row r="184" spans="1:368" x14ac:dyDescent="0.25">
      <c r="A184" s="186" t="s">
        <v>1043</v>
      </c>
      <c r="B184" s="195" t="str">
        <f t="shared" si="32"/>
        <v>Poynette Area Public Library</v>
      </c>
      <c r="C184" s="187" t="s">
        <v>1044</v>
      </c>
      <c r="D184" s="188">
        <v>42</v>
      </c>
      <c r="E184" s="189">
        <v>6930</v>
      </c>
      <c r="F184" s="188">
        <v>1</v>
      </c>
      <c r="G184" s="188">
        <v>0</v>
      </c>
      <c r="H184" s="188" t="s">
        <v>605</v>
      </c>
      <c r="I184" s="188">
        <v>1000</v>
      </c>
      <c r="J184" s="190" t="s">
        <v>490</v>
      </c>
      <c r="K184" s="200">
        <v>0.6</v>
      </c>
      <c r="L184" s="291">
        <f t="shared" si="24"/>
        <v>0.4</v>
      </c>
      <c r="M184" s="290">
        <v>10000</v>
      </c>
      <c r="N184" s="289">
        <v>7500</v>
      </c>
      <c r="O184" s="288">
        <f t="shared" si="25"/>
        <v>10000</v>
      </c>
      <c r="P184" s="201">
        <v>0</v>
      </c>
      <c r="Q184" s="202">
        <f t="shared" si="26"/>
        <v>10000</v>
      </c>
      <c r="R184" s="203" t="s">
        <v>1176</v>
      </c>
      <c r="S184" s="287" t="s">
        <v>1176</v>
      </c>
      <c r="T184" s="286" t="s">
        <v>1176</v>
      </c>
    </row>
    <row r="185" spans="1:368" x14ac:dyDescent="0.25">
      <c r="A185" s="195" t="s">
        <v>1045</v>
      </c>
      <c r="B185" s="186" t="str">
        <f t="shared" si="32"/>
        <v>Presque Isle Community Library</v>
      </c>
      <c r="C185" s="196" t="s">
        <v>1046</v>
      </c>
      <c r="D185" s="197">
        <v>43</v>
      </c>
      <c r="E185" s="198">
        <v>632</v>
      </c>
      <c r="F185" s="197">
        <v>1</v>
      </c>
      <c r="G185" s="197">
        <v>0</v>
      </c>
      <c r="H185" s="197" t="s">
        <v>639</v>
      </c>
      <c r="I185" s="197">
        <v>500</v>
      </c>
      <c r="J185" s="199" t="s">
        <v>1047</v>
      </c>
      <c r="K185" s="191">
        <v>0.7</v>
      </c>
      <c r="L185" s="297">
        <f t="shared" si="24"/>
        <v>0.30000000000000004</v>
      </c>
      <c r="M185" s="296">
        <v>5000</v>
      </c>
      <c r="N185" s="295">
        <v>5000</v>
      </c>
      <c r="O185" s="294">
        <f t="shared" si="25"/>
        <v>5000</v>
      </c>
      <c r="P185" s="192">
        <v>0</v>
      </c>
      <c r="Q185" s="193">
        <f t="shared" si="26"/>
        <v>5000</v>
      </c>
      <c r="R185" s="194">
        <v>17224.05</v>
      </c>
      <c r="S185" s="293">
        <f>MIN(Q185,R185)</f>
        <v>5000</v>
      </c>
      <c r="T185" s="292">
        <f>Q185-S185</f>
        <v>0</v>
      </c>
    </row>
    <row r="186" spans="1:368" x14ac:dyDescent="0.25">
      <c r="A186" s="186" t="s">
        <v>1048</v>
      </c>
      <c r="B186" s="195" t="str">
        <f t="shared" si="32"/>
        <v>Princeton Public Library</v>
      </c>
      <c r="C186" s="187" t="s">
        <v>1049</v>
      </c>
      <c r="D186" s="188">
        <v>43</v>
      </c>
      <c r="E186" s="189">
        <v>2864</v>
      </c>
      <c r="F186" s="188">
        <v>1</v>
      </c>
      <c r="G186" s="188">
        <v>0</v>
      </c>
      <c r="H186" s="188" t="s">
        <v>688</v>
      </c>
      <c r="I186" s="188">
        <v>750</v>
      </c>
      <c r="J186" s="190" t="s">
        <v>494</v>
      </c>
      <c r="K186" s="200">
        <v>0.7</v>
      </c>
      <c r="L186" s="291">
        <f t="shared" si="24"/>
        <v>0.30000000000000004</v>
      </c>
      <c r="M186" s="290">
        <v>7500</v>
      </c>
      <c r="N186" s="289">
        <v>5000</v>
      </c>
      <c r="O186" s="288">
        <f t="shared" si="25"/>
        <v>7500</v>
      </c>
      <c r="P186" s="201">
        <v>0</v>
      </c>
      <c r="Q186" s="202">
        <f t="shared" si="26"/>
        <v>7500</v>
      </c>
      <c r="R186" s="203" t="s">
        <v>1176</v>
      </c>
      <c r="S186" s="287" t="s">
        <v>1176</v>
      </c>
      <c r="T186" s="286" t="s">
        <v>1176</v>
      </c>
    </row>
    <row r="187" spans="1:368" x14ac:dyDescent="0.25">
      <c r="A187" s="195" t="s">
        <v>1050</v>
      </c>
      <c r="B187" s="186" t="str">
        <f t="shared" si="32"/>
        <v>Readstown Public Library</v>
      </c>
      <c r="C187" s="196" t="s">
        <v>1051</v>
      </c>
      <c r="D187" s="197">
        <v>42</v>
      </c>
      <c r="E187" s="198">
        <v>487</v>
      </c>
      <c r="F187" s="197">
        <v>1</v>
      </c>
      <c r="G187" s="197">
        <v>0</v>
      </c>
      <c r="H187" s="197" t="s">
        <v>632</v>
      </c>
      <c r="I187" s="197">
        <v>500</v>
      </c>
      <c r="J187" s="199" t="s">
        <v>1052</v>
      </c>
      <c r="K187" s="191">
        <v>0.7</v>
      </c>
      <c r="L187" s="297">
        <f t="shared" si="24"/>
        <v>0.30000000000000004</v>
      </c>
      <c r="M187" s="296">
        <v>5000</v>
      </c>
      <c r="N187" s="295">
        <v>5000</v>
      </c>
      <c r="O187" s="294">
        <f t="shared" si="25"/>
        <v>5000</v>
      </c>
      <c r="P187" s="192">
        <v>0</v>
      </c>
      <c r="Q187" s="193">
        <f t="shared" si="26"/>
        <v>5000</v>
      </c>
      <c r="R187" s="194" t="s">
        <v>1176</v>
      </c>
      <c r="S187" s="293" t="s">
        <v>1176</v>
      </c>
      <c r="T187" s="292" t="s">
        <v>1176</v>
      </c>
    </row>
    <row r="188" spans="1:368" x14ac:dyDescent="0.25">
      <c r="A188" s="186" t="s">
        <v>1053</v>
      </c>
      <c r="B188" s="195" t="str">
        <f t="shared" si="32"/>
        <v>Redgranite Public Library</v>
      </c>
      <c r="C188" s="187" t="s">
        <v>1054</v>
      </c>
      <c r="D188" s="188">
        <v>42</v>
      </c>
      <c r="E188" s="189">
        <v>2697</v>
      </c>
      <c r="F188" s="188">
        <v>1</v>
      </c>
      <c r="G188" s="188">
        <v>0</v>
      </c>
      <c r="H188" s="188" t="s">
        <v>720</v>
      </c>
      <c r="I188" s="188">
        <v>750</v>
      </c>
      <c r="J188" s="190" t="s">
        <v>1055</v>
      </c>
      <c r="K188" s="200">
        <v>0.8</v>
      </c>
      <c r="L188" s="291">
        <f t="shared" si="24"/>
        <v>0.19999999999999996</v>
      </c>
      <c r="M188" s="299">
        <v>7500</v>
      </c>
      <c r="N188" s="298">
        <v>7500</v>
      </c>
      <c r="O188" s="288">
        <f t="shared" si="25"/>
        <v>7500</v>
      </c>
      <c r="P188" s="201">
        <v>0</v>
      </c>
      <c r="Q188" s="202">
        <f t="shared" si="26"/>
        <v>7500</v>
      </c>
      <c r="R188" s="203">
        <v>9582.23</v>
      </c>
      <c r="S188" s="287">
        <f t="shared" ref="S188:S193" si="35">MIN(Q188,R188)</f>
        <v>7500</v>
      </c>
      <c r="T188" s="286">
        <f t="shared" ref="T188:T193" si="36">Q188-S188</f>
        <v>0</v>
      </c>
    </row>
    <row r="189" spans="1:368" x14ac:dyDescent="0.25">
      <c r="A189" s="195" t="s">
        <v>1056</v>
      </c>
      <c r="B189" s="186" t="str">
        <f t="shared" si="32"/>
        <v>Reeseville Public Library</v>
      </c>
      <c r="C189" s="196" t="s">
        <v>1057</v>
      </c>
      <c r="D189" s="197">
        <v>42</v>
      </c>
      <c r="E189" s="198">
        <v>1327</v>
      </c>
      <c r="F189" s="197">
        <v>1</v>
      </c>
      <c r="G189" s="197">
        <v>0</v>
      </c>
      <c r="H189" s="197" t="s">
        <v>677</v>
      </c>
      <c r="I189" s="197">
        <v>500</v>
      </c>
      <c r="J189" s="199" t="s">
        <v>1058</v>
      </c>
      <c r="K189" s="191">
        <v>0.7</v>
      </c>
      <c r="L189" s="297">
        <f t="shared" si="24"/>
        <v>0.30000000000000004</v>
      </c>
      <c r="M189" s="296">
        <v>5000</v>
      </c>
      <c r="N189" s="295">
        <v>5000</v>
      </c>
      <c r="O189" s="294">
        <f t="shared" si="25"/>
        <v>5000</v>
      </c>
      <c r="P189" s="192">
        <v>0</v>
      </c>
      <c r="Q189" s="193">
        <f t="shared" si="26"/>
        <v>5000</v>
      </c>
      <c r="R189" s="194">
        <v>9582.23</v>
      </c>
      <c r="S189" s="293">
        <f t="shared" si="35"/>
        <v>5000</v>
      </c>
      <c r="T189" s="292">
        <f t="shared" si="36"/>
        <v>0</v>
      </c>
    </row>
    <row r="190" spans="1:368" x14ac:dyDescent="0.25">
      <c r="A190" s="186" t="s">
        <v>1059</v>
      </c>
      <c r="B190" s="195" t="str">
        <f t="shared" si="32"/>
        <v>Rib Lake Public Library</v>
      </c>
      <c r="C190" s="187" t="s">
        <v>1060</v>
      </c>
      <c r="D190" s="188">
        <v>43</v>
      </c>
      <c r="E190" s="189">
        <v>1687</v>
      </c>
      <c r="F190" s="188">
        <v>1</v>
      </c>
      <c r="G190" s="188">
        <v>0</v>
      </c>
      <c r="H190" s="188" t="s">
        <v>862</v>
      </c>
      <c r="I190" s="188">
        <v>500</v>
      </c>
      <c r="J190" s="190" t="s">
        <v>501</v>
      </c>
      <c r="K190" s="200">
        <v>0.7</v>
      </c>
      <c r="L190" s="291">
        <f t="shared" si="24"/>
        <v>0.30000000000000004</v>
      </c>
      <c r="M190" s="299">
        <v>5000</v>
      </c>
      <c r="N190" s="298">
        <v>5000</v>
      </c>
      <c r="O190" s="288">
        <f t="shared" si="25"/>
        <v>5000</v>
      </c>
      <c r="P190" s="201">
        <v>0</v>
      </c>
      <c r="Q190" s="202">
        <f t="shared" si="26"/>
        <v>5000</v>
      </c>
      <c r="R190" s="203">
        <v>12200.57</v>
      </c>
      <c r="S190" s="287">
        <f t="shared" si="35"/>
        <v>5000</v>
      </c>
      <c r="T190" s="286">
        <f t="shared" si="36"/>
        <v>0</v>
      </c>
    </row>
    <row r="191" spans="1:368" x14ac:dyDescent="0.25">
      <c r="A191" s="195" t="s">
        <v>1061</v>
      </c>
      <c r="B191" s="186" t="str">
        <f t="shared" si="32"/>
        <v>Rio Community Library</v>
      </c>
      <c r="C191" s="196" t="s">
        <v>1062</v>
      </c>
      <c r="D191" s="197">
        <v>42</v>
      </c>
      <c r="E191" s="198">
        <v>2404</v>
      </c>
      <c r="F191" s="197">
        <v>1</v>
      </c>
      <c r="G191" s="197">
        <v>0</v>
      </c>
      <c r="H191" s="197" t="s">
        <v>605</v>
      </c>
      <c r="I191" s="197">
        <v>750</v>
      </c>
      <c r="J191" s="199" t="s">
        <v>1063</v>
      </c>
      <c r="K191" s="191">
        <v>0.7</v>
      </c>
      <c r="L191" s="297">
        <f t="shared" si="24"/>
        <v>0.30000000000000004</v>
      </c>
      <c r="M191" s="290">
        <v>7500</v>
      </c>
      <c r="N191" s="289">
        <v>5000</v>
      </c>
      <c r="O191" s="294">
        <f t="shared" si="25"/>
        <v>7500</v>
      </c>
      <c r="P191" s="192">
        <v>0</v>
      </c>
      <c r="Q191" s="193">
        <f t="shared" si="26"/>
        <v>7500</v>
      </c>
      <c r="R191" s="194">
        <v>9582.23</v>
      </c>
      <c r="S191" s="293">
        <f t="shared" si="35"/>
        <v>7500</v>
      </c>
      <c r="T191" s="292">
        <f t="shared" si="36"/>
        <v>0</v>
      </c>
    </row>
    <row r="192" spans="1:368" x14ac:dyDescent="0.25">
      <c r="A192" s="186" t="s">
        <v>1064</v>
      </c>
      <c r="B192" s="195" t="str">
        <f t="shared" si="32"/>
        <v>Rock Springs Public Library</v>
      </c>
      <c r="C192" s="187" t="s">
        <v>1065</v>
      </c>
      <c r="D192" s="188">
        <v>42</v>
      </c>
      <c r="E192" s="189">
        <v>589</v>
      </c>
      <c r="F192" s="188">
        <v>1</v>
      </c>
      <c r="G192" s="188">
        <v>0</v>
      </c>
      <c r="H192" s="188" t="s">
        <v>881</v>
      </c>
      <c r="I192" s="188">
        <v>500</v>
      </c>
      <c r="J192" s="190" t="s">
        <v>1066</v>
      </c>
      <c r="K192" s="200">
        <v>0.7</v>
      </c>
      <c r="L192" s="291">
        <f t="shared" si="24"/>
        <v>0.30000000000000004</v>
      </c>
      <c r="M192" s="299">
        <v>5000</v>
      </c>
      <c r="N192" s="298">
        <v>5000</v>
      </c>
      <c r="O192" s="288">
        <f t="shared" si="25"/>
        <v>5000</v>
      </c>
      <c r="P192" s="201">
        <v>0</v>
      </c>
      <c r="Q192" s="202">
        <f t="shared" si="26"/>
        <v>5000</v>
      </c>
      <c r="R192" s="203">
        <v>9582.23</v>
      </c>
      <c r="S192" s="287">
        <f t="shared" si="35"/>
        <v>5000</v>
      </c>
      <c r="T192" s="286">
        <f t="shared" si="36"/>
        <v>0</v>
      </c>
    </row>
    <row r="193" spans="1:368" s="205" customFormat="1" x14ac:dyDescent="0.25">
      <c r="A193" s="195" t="s">
        <v>1188</v>
      </c>
      <c r="B193" s="186" t="str">
        <f t="shared" si="32"/>
        <v>Rosholt Branch Library (Portage County Public Library)</v>
      </c>
      <c r="C193" s="196"/>
      <c r="D193" s="197"/>
      <c r="E193" s="198"/>
      <c r="F193" s="197"/>
      <c r="G193" s="197"/>
      <c r="H193" s="197"/>
      <c r="I193" s="197"/>
      <c r="J193" s="199"/>
      <c r="K193" s="191">
        <v>0.6</v>
      </c>
      <c r="L193" s="297">
        <f t="shared" si="24"/>
        <v>0.4</v>
      </c>
      <c r="M193" s="296" t="s">
        <v>1184</v>
      </c>
      <c r="N193" s="295">
        <v>5000</v>
      </c>
      <c r="O193" s="294">
        <f t="shared" si="25"/>
        <v>5000</v>
      </c>
      <c r="P193" s="192">
        <v>0</v>
      </c>
      <c r="Q193" s="193">
        <f t="shared" si="26"/>
        <v>5000</v>
      </c>
      <c r="R193" s="194">
        <v>5666.48</v>
      </c>
      <c r="S193" s="293">
        <f t="shared" si="35"/>
        <v>5000</v>
      </c>
      <c r="T193" s="292">
        <f t="shared" si="36"/>
        <v>0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</row>
    <row r="194" spans="1:368" s="205" customFormat="1" x14ac:dyDescent="0.25">
      <c r="A194" s="186" t="s">
        <v>1172</v>
      </c>
      <c r="B194" s="195" t="str">
        <f t="shared" si="32"/>
        <v>S. Verna Fowler Academic / Menominee Public Library</v>
      </c>
      <c r="C194" s="187"/>
      <c r="D194" s="188"/>
      <c r="E194" s="189"/>
      <c r="F194" s="188"/>
      <c r="G194" s="188"/>
      <c r="H194" s="188"/>
      <c r="I194" s="188"/>
      <c r="J194" s="190"/>
      <c r="K194" s="200">
        <v>0.9</v>
      </c>
      <c r="L194" s="291">
        <f t="shared" si="24"/>
        <v>9.9999999999999978E-2</v>
      </c>
      <c r="M194" s="299" t="s">
        <v>1184</v>
      </c>
      <c r="N194" s="298">
        <v>7500</v>
      </c>
      <c r="O194" s="288">
        <f t="shared" si="25"/>
        <v>7500</v>
      </c>
      <c r="P194" s="201">
        <v>0</v>
      </c>
      <c r="Q194" s="202">
        <f t="shared" si="26"/>
        <v>7500</v>
      </c>
      <c r="R194" s="203" t="s">
        <v>1176</v>
      </c>
      <c r="S194" s="287" t="s">
        <v>1176</v>
      </c>
      <c r="T194" s="286" t="s">
        <v>1176</v>
      </c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</row>
    <row r="195" spans="1:368" x14ac:dyDescent="0.25">
      <c r="A195" s="195" t="s">
        <v>1067</v>
      </c>
      <c r="B195" s="186" t="str">
        <f t="shared" si="32"/>
        <v>Scandinavia Public Library</v>
      </c>
      <c r="C195" s="196" t="s">
        <v>1068</v>
      </c>
      <c r="D195" s="197">
        <v>42</v>
      </c>
      <c r="E195" s="198">
        <v>916</v>
      </c>
      <c r="F195" s="197">
        <v>1</v>
      </c>
      <c r="G195" s="197">
        <v>0</v>
      </c>
      <c r="H195" s="197" t="s">
        <v>852</v>
      </c>
      <c r="I195" s="197">
        <v>500</v>
      </c>
      <c r="J195" s="199" t="s">
        <v>1069</v>
      </c>
      <c r="K195" s="191">
        <v>0.6</v>
      </c>
      <c r="L195" s="297">
        <f t="shared" ref="L195:L235" si="37">1-K195</f>
        <v>0.4</v>
      </c>
      <c r="M195" s="296">
        <v>5000</v>
      </c>
      <c r="N195" s="295">
        <v>5000</v>
      </c>
      <c r="O195" s="294">
        <f t="shared" ref="O195:O236" si="38">MAX(M195,N195)</f>
        <v>5000</v>
      </c>
      <c r="P195" s="192">
        <v>0</v>
      </c>
      <c r="Q195" s="193">
        <f t="shared" ref="Q195:Q235" si="39">O195-P195</f>
        <v>5000</v>
      </c>
      <c r="R195" s="194">
        <v>9582.23</v>
      </c>
      <c r="S195" s="293">
        <f t="shared" ref="S195:S201" si="40">MIN(Q195,R195)</f>
        <v>5000</v>
      </c>
      <c r="T195" s="292">
        <f t="shared" ref="T195:T201" si="41">Q195-S195</f>
        <v>0</v>
      </c>
    </row>
    <row r="196" spans="1:368" x14ac:dyDescent="0.25">
      <c r="A196" s="186" t="s">
        <v>1070</v>
      </c>
      <c r="B196" s="195" t="str">
        <f t="shared" si="32"/>
        <v>Shell Lake Public Library</v>
      </c>
      <c r="C196" s="187" t="s">
        <v>1071</v>
      </c>
      <c r="D196" s="188">
        <v>42</v>
      </c>
      <c r="E196" s="189">
        <v>4436</v>
      </c>
      <c r="F196" s="188">
        <v>1</v>
      </c>
      <c r="G196" s="188">
        <v>0</v>
      </c>
      <c r="H196" s="188" t="s">
        <v>1072</v>
      </c>
      <c r="I196" s="188">
        <v>750</v>
      </c>
      <c r="J196" s="190" t="s">
        <v>519</v>
      </c>
      <c r="K196" s="200">
        <v>0.8</v>
      </c>
      <c r="L196" s="291">
        <f t="shared" si="37"/>
        <v>0.19999999999999996</v>
      </c>
      <c r="M196" s="290">
        <v>7500</v>
      </c>
      <c r="N196" s="289">
        <v>5000</v>
      </c>
      <c r="O196" s="288">
        <f t="shared" si="38"/>
        <v>7500</v>
      </c>
      <c r="P196" s="201">
        <v>0</v>
      </c>
      <c r="Q196" s="202">
        <f t="shared" si="39"/>
        <v>7500</v>
      </c>
      <c r="R196" s="203">
        <v>9582.23</v>
      </c>
      <c r="S196" s="287">
        <f t="shared" si="40"/>
        <v>7500</v>
      </c>
      <c r="T196" s="286">
        <f t="shared" si="41"/>
        <v>0</v>
      </c>
    </row>
    <row r="197" spans="1:368" x14ac:dyDescent="0.25">
      <c r="A197" s="195" t="s">
        <v>1073</v>
      </c>
      <c r="B197" s="186" t="str">
        <f t="shared" si="32"/>
        <v>Shiocton Public Library</v>
      </c>
      <c r="C197" s="196" t="s">
        <v>1074</v>
      </c>
      <c r="D197" s="197">
        <v>42</v>
      </c>
      <c r="E197" s="198">
        <v>1739</v>
      </c>
      <c r="F197" s="197">
        <v>1</v>
      </c>
      <c r="G197" s="197">
        <v>0</v>
      </c>
      <c r="H197" s="197" t="s">
        <v>645</v>
      </c>
      <c r="I197" s="197">
        <v>500</v>
      </c>
      <c r="J197" s="199" t="s">
        <v>520</v>
      </c>
      <c r="K197" s="191">
        <v>0.6</v>
      </c>
      <c r="L197" s="297">
        <f t="shared" si="37"/>
        <v>0.4</v>
      </c>
      <c r="M197" s="299">
        <v>5000</v>
      </c>
      <c r="N197" s="298">
        <v>5000</v>
      </c>
      <c r="O197" s="294">
        <f t="shared" si="38"/>
        <v>5000</v>
      </c>
      <c r="P197" s="192">
        <v>0</v>
      </c>
      <c r="Q197" s="193">
        <f t="shared" si="39"/>
        <v>5000</v>
      </c>
      <c r="R197" s="194">
        <v>9582.23</v>
      </c>
      <c r="S197" s="293">
        <f t="shared" si="40"/>
        <v>5000</v>
      </c>
      <c r="T197" s="292">
        <f t="shared" si="41"/>
        <v>0</v>
      </c>
    </row>
    <row r="198" spans="1:368" x14ac:dyDescent="0.25">
      <c r="A198" s="186" t="s">
        <v>1075</v>
      </c>
      <c r="B198" s="195" t="str">
        <f t="shared" si="32"/>
        <v>Shirley M. Wright Memorial Library</v>
      </c>
      <c r="C198" s="187" t="s">
        <v>1076</v>
      </c>
      <c r="D198" s="188">
        <v>42</v>
      </c>
      <c r="E198" s="189">
        <v>3558</v>
      </c>
      <c r="F198" s="188">
        <v>1</v>
      </c>
      <c r="G198" s="188">
        <v>0</v>
      </c>
      <c r="H198" s="188" t="s">
        <v>649</v>
      </c>
      <c r="I198" s="188">
        <v>750</v>
      </c>
      <c r="J198" s="190" t="s">
        <v>1077</v>
      </c>
      <c r="K198" s="200">
        <v>0.6</v>
      </c>
      <c r="L198" s="291">
        <f t="shared" si="37"/>
        <v>0.4</v>
      </c>
      <c r="M198" s="290">
        <v>7500</v>
      </c>
      <c r="N198" s="289">
        <v>5000</v>
      </c>
      <c r="O198" s="288">
        <f t="shared" si="38"/>
        <v>7500</v>
      </c>
      <c r="P198" s="201">
        <v>403</v>
      </c>
      <c r="Q198" s="202">
        <f t="shared" si="39"/>
        <v>7097</v>
      </c>
      <c r="R198" s="203">
        <v>18206.23</v>
      </c>
      <c r="S198" s="287">
        <f t="shared" si="40"/>
        <v>7097</v>
      </c>
      <c r="T198" s="286">
        <f t="shared" si="41"/>
        <v>0</v>
      </c>
    </row>
    <row r="199" spans="1:368" ht="15" customHeight="1" x14ac:dyDescent="0.25">
      <c r="A199" s="195" t="s">
        <v>1078</v>
      </c>
      <c r="B199" s="186" t="str">
        <f t="shared" si="32"/>
        <v>Soldiers Grove Public Library</v>
      </c>
      <c r="C199" s="196" t="s">
        <v>1079</v>
      </c>
      <c r="D199" s="197">
        <v>43</v>
      </c>
      <c r="E199" s="198">
        <v>2120</v>
      </c>
      <c r="F199" s="197">
        <v>1</v>
      </c>
      <c r="G199" s="197">
        <v>0</v>
      </c>
      <c r="H199" s="197" t="s">
        <v>809</v>
      </c>
      <c r="I199" s="197">
        <v>750</v>
      </c>
      <c r="J199" s="199" t="s">
        <v>1080</v>
      </c>
      <c r="K199" s="191">
        <v>0.8</v>
      </c>
      <c r="L199" s="297">
        <f t="shared" si="37"/>
        <v>0.19999999999999996</v>
      </c>
      <c r="M199" s="290">
        <v>7500</v>
      </c>
      <c r="N199" s="289">
        <v>5000</v>
      </c>
      <c r="O199" s="294">
        <f t="shared" si="38"/>
        <v>7500</v>
      </c>
      <c r="P199" s="192">
        <v>0</v>
      </c>
      <c r="Q199" s="193">
        <f t="shared" si="39"/>
        <v>7500</v>
      </c>
      <c r="R199" s="194">
        <v>17727.12</v>
      </c>
      <c r="S199" s="293">
        <f t="shared" si="40"/>
        <v>7500</v>
      </c>
      <c r="T199" s="292">
        <f t="shared" si="41"/>
        <v>0</v>
      </c>
    </row>
    <row r="200" spans="1:368" s="205" customFormat="1" x14ac:dyDescent="0.25">
      <c r="A200" s="186" t="s">
        <v>1189</v>
      </c>
      <c r="B200" s="195" t="str">
        <f t="shared" si="32"/>
        <v>Solon Springs Joan Salmen Memorial Library Branch (Superior Public Library)</v>
      </c>
      <c r="C200" s="187"/>
      <c r="D200" s="188"/>
      <c r="E200" s="189"/>
      <c r="F200" s="188"/>
      <c r="G200" s="188"/>
      <c r="H200" s="188"/>
      <c r="I200" s="188"/>
      <c r="J200" s="190"/>
      <c r="K200" s="200">
        <v>0.7</v>
      </c>
      <c r="L200" s="291">
        <f t="shared" si="37"/>
        <v>0.30000000000000004</v>
      </c>
      <c r="M200" s="299" t="s">
        <v>1184</v>
      </c>
      <c r="N200" s="298">
        <v>5000</v>
      </c>
      <c r="O200" s="288">
        <f t="shared" si="38"/>
        <v>5000</v>
      </c>
      <c r="P200" s="201">
        <v>0</v>
      </c>
      <c r="Q200" s="202">
        <f t="shared" si="39"/>
        <v>5000</v>
      </c>
      <c r="R200" s="203">
        <v>9582.23</v>
      </c>
      <c r="S200" s="287">
        <f t="shared" si="40"/>
        <v>5000</v>
      </c>
      <c r="T200" s="286">
        <f t="shared" si="41"/>
        <v>0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</row>
    <row r="201" spans="1:368" x14ac:dyDescent="0.25">
      <c r="A201" s="195" t="s">
        <v>1081</v>
      </c>
      <c r="B201" s="186" t="str">
        <f t="shared" si="32"/>
        <v>Spring Green Community Library</v>
      </c>
      <c r="C201" s="196" t="s">
        <v>1082</v>
      </c>
      <c r="D201" s="197">
        <v>42</v>
      </c>
      <c r="E201" s="198">
        <v>4109</v>
      </c>
      <c r="F201" s="197">
        <v>1</v>
      </c>
      <c r="G201" s="197">
        <v>0</v>
      </c>
      <c r="H201" s="197" t="s">
        <v>881</v>
      </c>
      <c r="I201" s="197">
        <v>750</v>
      </c>
      <c r="J201" s="199" t="s">
        <v>1083</v>
      </c>
      <c r="K201" s="191">
        <v>0.6</v>
      </c>
      <c r="L201" s="297">
        <f t="shared" si="37"/>
        <v>0.4</v>
      </c>
      <c r="M201" s="290">
        <v>7500</v>
      </c>
      <c r="N201" s="289">
        <v>5000</v>
      </c>
      <c r="O201" s="294">
        <f t="shared" si="38"/>
        <v>7500</v>
      </c>
      <c r="P201" s="192">
        <v>0</v>
      </c>
      <c r="Q201" s="193">
        <f t="shared" si="39"/>
        <v>7500</v>
      </c>
      <c r="R201" s="194">
        <v>9582.23</v>
      </c>
      <c r="S201" s="293">
        <f t="shared" si="40"/>
        <v>7500</v>
      </c>
      <c r="T201" s="292">
        <f t="shared" si="41"/>
        <v>0</v>
      </c>
    </row>
    <row r="202" spans="1:368" s="205" customFormat="1" x14ac:dyDescent="0.25">
      <c r="A202" s="186" t="s">
        <v>1190</v>
      </c>
      <c r="B202" s="195" t="str">
        <f t="shared" si="32"/>
        <v>Spencer Branch Library (Marathon County Public Library)</v>
      </c>
      <c r="C202" s="187"/>
      <c r="D202" s="188"/>
      <c r="E202" s="189"/>
      <c r="F202" s="188"/>
      <c r="G202" s="188"/>
      <c r="H202" s="188"/>
      <c r="I202" s="188"/>
      <c r="J202" s="190"/>
      <c r="K202" s="200">
        <v>0.7</v>
      </c>
      <c r="L202" s="291">
        <f t="shared" si="37"/>
        <v>0.30000000000000004</v>
      </c>
      <c r="M202" s="299" t="s">
        <v>1184</v>
      </c>
      <c r="N202" s="298">
        <v>5000</v>
      </c>
      <c r="O202" s="288">
        <f t="shared" si="38"/>
        <v>5000</v>
      </c>
      <c r="P202" s="201">
        <v>0</v>
      </c>
      <c r="Q202" s="202">
        <f t="shared" si="39"/>
        <v>5000</v>
      </c>
      <c r="R202" s="203" t="s">
        <v>1176</v>
      </c>
      <c r="S202" s="287" t="s">
        <v>1176</v>
      </c>
      <c r="T202" s="286" t="s">
        <v>1176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</row>
    <row r="203" spans="1:368" s="205" customFormat="1" x14ac:dyDescent="0.25">
      <c r="A203" s="195" t="s">
        <v>1173</v>
      </c>
      <c r="B203" s="186" t="str">
        <f t="shared" si="32"/>
        <v>Spring Green Community Library</v>
      </c>
      <c r="C203" s="196"/>
      <c r="D203" s="197"/>
      <c r="E203" s="198"/>
      <c r="F203" s="197"/>
      <c r="G203" s="197"/>
      <c r="H203" s="197"/>
      <c r="I203" s="197"/>
      <c r="J203" s="199"/>
      <c r="K203" s="191">
        <v>0.6</v>
      </c>
      <c r="L203" s="297">
        <f t="shared" si="37"/>
        <v>0.4</v>
      </c>
      <c r="M203" s="296" t="s">
        <v>1184</v>
      </c>
      <c r="N203" s="295">
        <v>5000</v>
      </c>
      <c r="O203" s="294">
        <f t="shared" si="38"/>
        <v>5000</v>
      </c>
      <c r="P203" s="192">
        <v>0</v>
      </c>
      <c r="Q203" s="193">
        <f t="shared" si="39"/>
        <v>5000</v>
      </c>
      <c r="R203" s="194">
        <v>22978.18</v>
      </c>
      <c r="S203" s="293">
        <f>MIN(Q203,R203)</f>
        <v>5000</v>
      </c>
      <c r="T203" s="292">
        <f>Q203-S203</f>
        <v>0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</row>
    <row r="204" spans="1:368" x14ac:dyDescent="0.25">
      <c r="A204" s="186" t="s">
        <v>1084</v>
      </c>
      <c r="B204" s="195" t="str">
        <f t="shared" si="32"/>
        <v>Spring Valley Public Library</v>
      </c>
      <c r="C204" s="187" t="s">
        <v>1085</v>
      </c>
      <c r="D204" s="188">
        <v>42</v>
      </c>
      <c r="E204" s="189">
        <v>2822</v>
      </c>
      <c r="F204" s="188">
        <v>1</v>
      </c>
      <c r="G204" s="188">
        <v>0</v>
      </c>
      <c r="H204" s="188" t="s">
        <v>765</v>
      </c>
      <c r="I204" s="188">
        <v>750</v>
      </c>
      <c r="J204" s="190" t="s">
        <v>530</v>
      </c>
      <c r="K204" s="200">
        <v>0.6</v>
      </c>
      <c r="L204" s="291">
        <f t="shared" si="37"/>
        <v>0.4</v>
      </c>
      <c r="M204" s="290">
        <v>7500</v>
      </c>
      <c r="N204" s="289">
        <v>5000</v>
      </c>
      <c r="O204" s="288">
        <f t="shared" si="38"/>
        <v>7500</v>
      </c>
      <c r="P204" s="201">
        <v>0</v>
      </c>
      <c r="Q204" s="202">
        <f t="shared" si="39"/>
        <v>7500</v>
      </c>
      <c r="R204" s="203">
        <v>9582.23</v>
      </c>
      <c r="S204" s="287">
        <f>MIN(Q204,R204)</f>
        <v>7500</v>
      </c>
      <c r="T204" s="286">
        <f>Q204-S204</f>
        <v>0</v>
      </c>
    </row>
    <row r="205" spans="1:368" x14ac:dyDescent="0.25">
      <c r="A205" s="195" t="s">
        <v>1086</v>
      </c>
      <c r="B205" s="186" t="str">
        <f t="shared" si="32"/>
        <v>St. Croix Falls Public Library</v>
      </c>
      <c r="C205" s="196" t="s">
        <v>1087</v>
      </c>
      <c r="D205" s="197">
        <v>42</v>
      </c>
      <c r="E205" s="198">
        <v>6137</v>
      </c>
      <c r="F205" s="197">
        <v>1</v>
      </c>
      <c r="G205" s="197">
        <v>0</v>
      </c>
      <c r="H205" s="197" t="s">
        <v>622</v>
      </c>
      <c r="I205" s="197">
        <v>1000</v>
      </c>
      <c r="J205" s="199" t="s">
        <v>1088</v>
      </c>
      <c r="K205" s="191">
        <v>0.6</v>
      </c>
      <c r="L205" s="297">
        <f t="shared" si="37"/>
        <v>0.4</v>
      </c>
      <c r="M205" s="290">
        <v>10000</v>
      </c>
      <c r="N205" s="289">
        <v>7500</v>
      </c>
      <c r="O205" s="294">
        <f t="shared" si="38"/>
        <v>10000</v>
      </c>
      <c r="P205" s="192">
        <v>0</v>
      </c>
      <c r="Q205" s="193">
        <f t="shared" si="39"/>
        <v>10000</v>
      </c>
      <c r="R205" s="194">
        <v>17966.669999999998</v>
      </c>
      <c r="S205" s="293">
        <f>MIN(Q205,R205)</f>
        <v>10000</v>
      </c>
      <c r="T205" s="292">
        <f>Q205-S205</f>
        <v>0</v>
      </c>
    </row>
    <row r="206" spans="1:368" s="205" customFormat="1" x14ac:dyDescent="0.25">
      <c r="A206" s="186" t="s">
        <v>1191</v>
      </c>
      <c r="B206" s="195" t="str">
        <f t="shared" si="32"/>
        <v>Stratford Branch (Marathon County Public Library)</v>
      </c>
      <c r="C206" s="187"/>
      <c r="D206" s="188"/>
      <c r="E206" s="189"/>
      <c r="F206" s="188"/>
      <c r="G206" s="188"/>
      <c r="H206" s="188"/>
      <c r="I206" s="188"/>
      <c r="J206" s="190"/>
      <c r="K206" s="200">
        <v>0.5</v>
      </c>
      <c r="L206" s="291">
        <f t="shared" si="37"/>
        <v>0.5</v>
      </c>
      <c r="M206" s="299" t="s">
        <v>1184</v>
      </c>
      <c r="N206" s="298">
        <v>5000</v>
      </c>
      <c r="O206" s="288">
        <f t="shared" si="38"/>
        <v>5000</v>
      </c>
      <c r="P206" s="201">
        <v>0</v>
      </c>
      <c r="Q206" s="202">
        <f t="shared" si="39"/>
        <v>5000</v>
      </c>
      <c r="R206" s="203" t="s">
        <v>1176</v>
      </c>
      <c r="S206" s="287" t="s">
        <v>1176</v>
      </c>
      <c r="T206" s="286" t="s">
        <v>1176</v>
      </c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</row>
    <row r="207" spans="1:368" x14ac:dyDescent="0.25">
      <c r="A207" s="195" t="s">
        <v>1089</v>
      </c>
      <c r="B207" s="186" t="str">
        <f t="shared" si="32"/>
        <v>Strum Public Library</v>
      </c>
      <c r="C207" s="196" t="s">
        <v>1090</v>
      </c>
      <c r="D207" s="197">
        <v>42</v>
      </c>
      <c r="E207" s="198">
        <v>1976</v>
      </c>
      <c r="F207" s="197">
        <v>1</v>
      </c>
      <c r="G207" s="197">
        <v>0</v>
      </c>
      <c r="H207" s="197" t="s">
        <v>649</v>
      </c>
      <c r="I207" s="197">
        <v>500</v>
      </c>
      <c r="J207" s="199" t="s">
        <v>1091</v>
      </c>
      <c r="K207" s="191">
        <v>0.6</v>
      </c>
      <c r="L207" s="297">
        <f t="shared" si="37"/>
        <v>0.4</v>
      </c>
      <c r="M207" s="296">
        <v>5000</v>
      </c>
      <c r="N207" s="295">
        <v>5000</v>
      </c>
      <c r="O207" s="294">
        <f t="shared" si="38"/>
        <v>5000</v>
      </c>
      <c r="P207" s="192">
        <v>403</v>
      </c>
      <c r="Q207" s="193">
        <f t="shared" si="39"/>
        <v>4597</v>
      </c>
      <c r="R207" s="194">
        <v>11259.12</v>
      </c>
      <c r="S207" s="293">
        <f>MIN(Q207,R207)</f>
        <v>4597</v>
      </c>
      <c r="T207" s="292">
        <f>Q207-S207</f>
        <v>0</v>
      </c>
    </row>
    <row r="208" spans="1:368" x14ac:dyDescent="0.25">
      <c r="A208" s="186" t="s">
        <v>1092</v>
      </c>
      <c r="B208" s="195" t="str">
        <f t="shared" si="32"/>
        <v>Sturm Memorial Library</v>
      </c>
      <c r="C208" s="187" t="s">
        <v>1093</v>
      </c>
      <c r="D208" s="188">
        <v>42</v>
      </c>
      <c r="E208" s="189">
        <v>4055</v>
      </c>
      <c r="F208" s="188">
        <v>1</v>
      </c>
      <c r="G208" s="188">
        <v>0</v>
      </c>
      <c r="H208" s="188" t="s">
        <v>852</v>
      </c>
      <c r="I208" s="188">
        <v>750</v>
      </c>
      <c r="J208" s="190" t="s">
        <v>429</v>
      </c>
      <c r="K208" s="200">
        <v>0.7</v>
      </c>
      <c r="L208" s="291">
        <f t="shared" si="37"/>
        <v>0.30000000000000004</v>
      </c>
      <c r="M208" s="290">
        <v>7500</v>
      </c>
      <c r="N208" s="289">
        <v>5000</v>
      </c>
      <c r="O208" s="288">
        <f t="shared" si="38"/>
        <v>7500</v>
      </c>
      <c r="P208" s="201">
        <v>0</v>
      </c>
      <c r="Q208" s="202">
        <f t="shared" si="39"/>
        <v>7500</v>
      </c>
      <c r="R208" s="203">
        <v>9582.23</v>
      </c>
      <c r="S208" s="287">
        <f>MIN(Q208,R208)</f>
        <v>7500</v>
      </c>
      <c r="T208" s="286">
        <f>Q208-S208</f>
        <v>0</v>
      </c>
    </row>
    <row r="209" spans="1:368" x14ac:dyDescent="0.25">
      <c r="A209" s="195" t="s">
        <v>1094</v>
      </c>
      <c r="B209" s="186" t="str">
        <f t="shared" si="32"/>
        <v>Suring Area Public Library</v>
      </c>
      <c r="C209" s="196" t="s">
        <v>1095</v>
      </c>
      <c r="D209" s="197">
        <v>43</v>
      </c>
      <c r="E209" s="198">
        <v>3621</v>
      </c>
      <c r="F209" s="197">
        <v>1</v>
      </c>
      <c r="G209" s="197">
        <v>0</v>
      </c>
      <c r="H209" s="197" t="s">
        <v>813</v>
      </c>
      <c r="I209" s="197">
        <v>750</v>
      </c>
      <c r="J209" s="199" t="s">
        <v>535</v>
      </c>
      <c r="K209" s="191">
        <v>0.7</v>
      </c>
      <c r="L209" s="297">
        <f t="shared" si="37"/>
        <v>0.30000000000000004</v>
      </c>
      <c r="M209" s="290">
        <v>7500</v>
      </c>
      <c r="N209" s="289">
        <v>5000</v>
      </c>
      <c r="O209" s="294">
        <f t="shared" si="38"/>
        <v>7500</v>
      </c>
      <c r="P209" s="192">
        <v>0</v>
      </c>
      <c r="Q209" s="193">
        <f t="shared" si="39"/>
        <v>7500</v>
      </c>
      <c r="R209" s="194">
        <v>9582.23</v>
      </c>
      <c r="S209" s="293">
        <f>MIN(Q209,R209)</f>
        <v>7500</v>
      </c>
      <c r="T209" s="292">
        <f>Q209-S209</f>
        <v>0</v>
      </c>
    </row>
    <row r="210" spans="1:368" x14ac:dyDescent="0.25">
      <c r="A210" s="186" t="s">
        <v>1096</v>
      </c>
      <c r="B210" s="195" t="str">
        <f t="shared" ref="B210:B235" si="42">PROPER(A210)</f>
        <v>Taylor Memorial Library</v>
      </c>
      <c r="C210" s="187" t="s">
        <v>1097</v>
      </c>
      <c r="D210" s="188">
        <v>42</v>
      </c>
      <c r="E210" s="189">
        <v>880</v>
      </c>
      <c r="F210" s="188">
        <v>1</v>
      </c>
      <c r="G210" s="188">
        <v>0</v>
      </c>
      <c r="H210" s="188" t="s">
        <v>1098</v>
      </c>
      <c r="I210" s="188">
        <v>500</v>
      </c>
      <c r="J210" s="190" t="s">
        <v>1099</v>
      </c>
      <c r="K210" s="200">
        <v>0.7</v>
      </c>
      <c r="L210" s="291">
        <f t="shared" si="37"/>
        <v>0.30000000000000004</v>
      </c>
      <c r="M210" s="299">
        <v>5000</v>
      </c>
      <c r="N210" s="298">
        <v>5000</v>
      </c>
      <c r="O210" s="288">
        <f t="shared" si="38"/>
        <v>5000</v>
      </c>
      <c r="P210" s="201">
        <v>302</v>
      </c>
      <c r="Q210" s="202">
        <f t="shared" si="39"/>
        <v>4698</v>
      </c>
      <c r="R210" s="203">
        <v>9582.23</v>
      </c>
      <c r="S210" s="287">
        <f>MIN(Q210,R210)</f>
        <v>4698</v>
      </c>
      <c r="T210" s="286">
        <f>Q210-S210</f>
        <v>0</v>
      </c>
    </row>
    <row r="211" spans="1:368" x14ac:dyDescent="0.25">
      <c r="A211" s="195" t="s">
        <v>1100</v>
      </c>
      <c r="B211" s="186" t="str">
        <f t="shared" si="42"/>
        <v>Theresa Public Library</v>
      </c>
      <c r="C211" s="196" t="s">
        <v>1101</v>
      </c>
      <c r="D211" s="197">
        <v>42</v>
      </c>
      <c r="E211" s="198">
        <v>2531</v>
      </c>
      <c r="F211" s="197">
        <v>1</v>
      </c>
      <c r="G211" s="197">
        <v>0</v>
      </c>
      <c r="H211" s="197" t="s">
        <v>677</v>
      </c>
      <c r="I211" s="197">
        <v>750</v>
      </c>
      <c r="J211" s="199" t="s">
        <v>1102</v>
      </c>
      <c r="K211" s="191">
        <v>0.6</v>
      </c>
      <c r="L211" s="297">
        <f t="shared" si="37"/>
        <v>0.4</v>
      </c>
      <c r="M211" s="290">
        <v>7500</v>
      </c>
      <c r="N211" s="289">
        <v>5000</v>
      </c>
      <c r="O211" s="294">
        <f t="shared" si="38"/>
        <v>7500</v>
      </c>
      <c r="P211" s="192">
        <v>0</v>
      </c>
      <c r="Q211" s="193">
        <f t="shared" si="39"/>
        <v>7500</v>
      </c>
      <c r="R211" s="194">
        <v>9582.23</v>
      </c>
      <c r="S211" s="293">
        <f>MIN(Q211,R211)</f>
        <v>7500</v>
      </c>
      <c r="T211" s="292">
        <f>Q211-S211</f>
        <v>0</v>
      </c>
    </row>
    <row r="212" spans="1:368" x14ac:dyDescent="0.25">
      <c r="A212" s="186" t="s">
        <v>1103</v>
      </c>
      <c r="B212" s="195" t="str">
        <f t="shared" si="42"/>
        <v>Thomas St. Angelo Public Library</v>
      </c>
      <c r="C212" s="187" t="s">
        <v>1104</v>
      </c>
      <c r="D212" s="188">
        <v>43</v>
      </c>
      <c r="E212" s="189">
        <v>7119</v>
      </c>
      <c r="F212" s="188">
        <v>1</v>
      </c>
      <c r="G212" s="188">
        <v>0</v>
      </c>
      <c r="H212" s="188" t="s">
        <v>691</v>
      </c>
      <c r="I212" s="188">
        <v>1000</v>
      </c>
      <c r="J212" s="190" t="s">
        <v>361</v>
      </c>
      <c r="K212" s="200">
        <v>0.7</v>
      </c>
      <c r="L212" s="291">
        <f t="shared" si="37"/>
        <v>0.30000000000000004</v>
      </c>
      <c r="M212" s="290">
        <v>10000</v>
      </c>
      <c r="N212" s="289">
        <v>7500</v>
      </c>
      <c r="O212" s="288">
        <f t="shared" si="38"/>
        <v>10000</v>
      </c>
      <c r="P212" s="201">
        <v>0</v>
      </c>
      <c r="Q212" s="202">
        <f t="shared" si="39"/>
        <v>10000</v>
      </c>
      <c r="R212" s="203" t="s">
        <v>1176</v>
      </c>
      <c r="S212" s="287" t="s">
        <v>1176</v>
      </c>
      <c r="T212" s="286" t="s">
        <v>1176</v>
      </c>
    </row>
    <row r="213" spans="1:368" x14ac:dyDescent="0.25">
      <c r="A213" s="195" t="s">
        <v>1105</v>
      </c>
      <c r="B213" s="186" t="str">
        <f t="shared" si="42"/>
        <v>Thorp Public Library</v>
      </c>
      <c r="C213" s="196" t="s">
        <v>1106</v>
      </c>
      <c r="D213" s="197">
        <v>42</v>
      </c>
      <c r="E213" s="198">
        <v>4747</v>
      </c>
      <c r="F213" s="197">
        <v>1</v>
      </c>
      <c r="G213" s="197">
        <v>0</v>
      </c>
      <c r="H213" s="197" t="s">
        <v>741</v>
      </c>
      <c r="I213" s="197">
        <v>750</v>
      </c>
      <c r="J213" s="199" t="s">
        <v>536</v>
      </c>
      <c r="K213" s="191">
        <v>0.7</v>
      </c>
      <c r="L213" s="297">
        <f t="shared" si="37"/>
        <v>0.30000000000000004</v>
      </c>
      <c r="M213" s="290">
        <v>7500</v>
      </c>
      <c r="N213" s="289">
        <v>5000</v>
      </c>
      <c r="O213" s="294">
        <f t="shared" si="38"/>
        <v>7500</v>
      </c>
      <c r="P213" s="192">
        <v>0</v>
      </c>
      <c r="Q213" s="193">
        <f t="shared" si="39"/>
        <v>7500</v>
      </c>
      <c r="R213" s="194">
        <v>16768.900000000001</v>
      </c>
      <c r="S213" s="293">
        <f>MIN(Q213,R213)</f>
        <v>7500</v>
      </c>
      <c r="T213" s="292">
        <f>Q213-S213</f>
        <v>0</v>
      </c>
    </row>
    <row r="214" spans="1:368" s="205" customFormat="1" x14ac:dyDescent="0.25">
      <c r="A214" s="186" t="s">
        <v>1192</v>
      </c>
      <c r="B214" s="195" t="str">
        <f t="shared" si="42"/>
        <v>Tigerton Branch Library (Shawano City-County Library)</v>
      </c>
      <c r="C214" s="187"/>
      <c r="D214" s="188"/>
      <c r="E214" s="189"/>
      <c r="F214" s="188"/>
      <c r="G214" s="188"/>
      <c r="H214" s="188"/>
      <c r="I214" s="188"/>
      <c r="J214" s="190"/>
      <c r="K214" s="200">
        <v>0.8</v>
      </c>
      <c r="L214" s="291">
        <f t="shared" si="37"/>
        <v>0.19999999999999996</v>
      </c>
      <c r="M214" s="299" t="s">
        <v>1184</v>
      </c>
      <c r="N214" s="298">
        <v>5000</v>
      </c>
      <c r="O214" s="288">
        <f t="shared" si="38"/>
        <v>5000</v>
      </c>
      <c r="P214" s="201">
        <v>0</v>
      </c>
      <c r="Q214" s="202">
        <f t="shared" si="39"/>
        <v>5000</v>
      </c>
      <c r="R214" s="203">
        <v>9582.23</v>
      </c>
      <c r="S214" s="287">
        <f>MIN(Q214,R214)</f>
        <v>5000</v>
      </c>
      <c r="T214" s="286">
        <f>Q214-S214</f>
        <v>0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</row>
    <row r="215" spans="1:368" x14ac:dyDescent="0.25">
      <c r="A215" s="195" t="s">
        <v>1107</v>
      </c>
      <c r="B215" s="186" t="str">
        <f t="shared" si="42"/>
        <v>Turtle Lake Public Library</v>
      </c>
      <c r="C215" s="196" t="s">
        <v>1108</v>
      </c>
      <c r="D215" s="197">
        <v>43</v>
      </c>
      <c r="E215" s="198">
        <v>1902</v>
      </c>
      <c r="F215" s="197">
        <v>1</v>
      </c>
      <c r="G215" s="197">
        <v>0</v>
      </c>
      <c r="H215" s="197" t="s">
        <v>691</v>
      </c>
      <c r="I215" s="197">
        <v>500</v>
      </c>
      <c r="J215" s="199" t="s">
        <v>543</v>
      </c>
      <c r="K215" s="191">
        <v>0.7</v>
      </c>
      <c r="L215" s="297">
        <f t="shared" si="37"/>
        <v>0.30000000000000004</v>
      </c>
      <c r="M215" s="296">
        <v>5000</v>
      </c>
      <c r="N215" s="295">
        <v>5000</v>
      </c>
      <c r="O215" s="294">
        <f t="shared" si="38"/>
        <v>5000</v>
      </c>
      <c r="P215" s="192">
        <v>0</v>
      </c>
      <c r="Q215" s="193">
        <f t="shared" si="39"/>
        <v>5000</v>
      </c>
      <c r="R215" s="194" t="s">
        <v>1176</v>
      </c>
      <c r="S215" s="293" t="s">
        <v>1176</v>
      </c>
      <c r="T215" s="292" t="s">
        <v>1176</v>
      </c>
    </row>
    <row r="216" spans="1:368" x14ac:dyDescent="0.25">
      <c r="A216" s="186" t="s">
        <v>1109</v>
      </c>
      <c r="B216" s="195" t="str">
        <f t="shared" si="42"/>
        <v>Vaughn Public Library</v>
      </c>
      <c r="C216" s="187" t="s">
        <v>1110</v>
      </c>
      <c r="D216" s="188">
        <v>43</v>
      </c>
      <c r="E216" s="189">
        <v>12023</v>
      </c>
      <c r="F216" s="188">
        <v>1</v>
      </c>
      <c r="G216" s="188">
        <v>0</v>
      </c>
      <c r="H216" s="188" t="s">
        <v>618</v>
      </c>
      <c r="I216" s="188">
        <v>1000</v>
      </c>
      <c r="J216" s="190" t="s">
        <v>308</v>
      </c>
      <c r="K216" s="200">
        <v>0.8</v>
      </c>
      <c r="L216" s="291">
        <f t="shared" si="37"/>
        <v>0.19999999999999996</v>
      </c>
      <c r="M216" s="299">
        <v>10000</v>
      </c>
      <c r="N216" s="298">
        <v>10000</v>
      </c>
      <c r="O216" s="288">
        <f t="shared" si="38"/>
        <v>10000</v>
      </c>
      <c r="P216" s="201">
        <v>0</v>
      </c>
      <c r="Q216" s="202">
        <f t="shared" si="39"/>
        <v>10000</v>
      </c>
      <c r="R216" s="203">
        <v>37646.17</v>
      </c>
      <c r="S216" s="287">
        <f>MIN(Q216,R216)</f>
        <v>10000</v>
      </c>
      <c r="T216" s="286">
        <f>Q216-S216</f>
        <v>0</v>
      </c>
    </row>
    <row r="217" spans="1:368" x14ac:dyDescent="0.25">
      <c r="A217" s="195" t="s">
        <v>1111</v>
      </c>
      <c r="B217" s="186" t="str">
        <f t="shared" si="42"/>
        <v>Viola Public Library</v>
      </c>
      <c r="C217" s="196" t="s">
        <v>1112</v>
      </c>
      <c r="D217" s="197">
        <v>43</v>
      </c>
      <c r="E217" s="198">
        <v>1919</v>
      </c>
      <c r="F217" s="197">
        <v>1</v>
      </c>
      <c r="G217" s="197">
        <v>0</v>
      </c>
      <c r="H217" s="197" t="s">
        <v>927</v>
      </c>
      <c r="I217" s="197">
        <v>500</v>
      </c>
      <c r="J217" s="199" t="s">
        <v>1113</v>
      </c>
      <c r="K217" s="191">
        <v>0.8</v>
      </c>
      <c r="L217" s="297">
        <f t="shared" si="37"/>
        <v>0.19999999999999996</v>
      </c>
      <c r="M217" s="296">
        <v>5000</v>
      </c>
      <c r="N217" s="295">
        <v>5000</v>
      </c>
      <c r="O217" s="294">
        <f t="shared" si="38"/>
        <v>5000</v>
      </c>
      <c r="P217" s="192">
        <v>0</v>
      </c>
      <c r="Q217" s="193">
        <f t="shared" si="39"/>
        <v>5000</v>
      </c>
      <c r="R217" s="194">
        <v>10530.87</v>
      </c>
      <c r="S217" s="293">
        <f>MIN(Q217,R217)</f>
        <v>5000</v>
      </c>
      <c r="T217" s="292">
        <f>Q217-S217</f>
        <v>0</v>
      </c>
    </row>
    <row r="218" spans="1:368" x14ac:dyDescent="0.25">
      <c r="A218" s="186" t="s">
        <v>1114</v>
      </c>
      <c r="B218" s="195" t="str">
        <f t="shared" si="42"/>
        <v>Wabeno Public Library</v>
      </c>
      <c r="C218" s="187" t="s">
        <v>1115</v>
      </c>
      <c r="D218" s="188">
        <v>43</v>
      </c>
      <c r="E218" s="189">
        <v>1425</v>
      </c>
      <c r="F218" s="188">
        <v>1</v>
      </c>
      <c r="G218" s="188">
        <v>0</v>
      </c>
      <c r="H218" s="188" t="s">
        <v>726</v>
      </c>
      <c r="I218" s="188">
        <v>500</v>
      </c>
      <c r="J218" s="190" t="s">
        <v>1116</v>
      </c>
      <c r="K218" s="200">
        <v>0.8</v>
      </c>
      <c r="L218" s="291">
        <f t="shared" si="37"/>
        <v>0.19999999999999996</v>
      </c>
      <c r="M218" s="299">
        <v>5000</v>
      </c>
      <c r="N218" s="298">
        <v>5000</v>
      </c>
      <c r="O218" s="288">
        <f t="shared" si="38"/>
        <v>5000</v>
      </c>
      <c r="P218" s="201">
        <v>0</v>
      </c>
      <c r="Q218" s="202">
        <f t="shared" si="39"/>
        <v>5000</v>
      </c>
      <c r="R218" s="203" t="s">
        <v>1176</v>
      </c>
      <c r="S218" s="287" t="s">
        <v>1176</v>
      </c>
      <c r="T218" s="286" t="s">
        <v>1176</v>
      </c>
    </row>
    <row r="219" spans="1:368" x14ac:dyDescent="0.25">
      <c r="A219" s="195" t="s">
        <v>1117</v>
      </c>
      <c r="B219" s="186" t="str">
        <f t="shared" si="42"/>
        <v>Walter E. Olson Memorial Library</v>
      </c>
      <c r="C219" s="196" t="s">
        <v>1118</v>
      </c>
      <c r="D219" s="197">
        <v>43</v>
      </c>
      <c r="E219" s="198">
        <v>12970</v>
      </c>
      <c r="F219" s="197">
        <v>1</v>
      </c>
      <c r="G219" s="197">
        <v>0</v>
      </c>
      <c r="H219" s="197" t="s">
        <v>639</v>
      </c>
      <c r="I219" s="197">
        <v>1000</v>
      </c>
      <c r="J219" s="199" t="s">
        <v>1119</v>
      </c>
      <c r="K219" s="191">
        <v>0.7</v>
      </c>
      <c r="L219" s="297">
        <f t="shared" si="37"/>
        <v>0.30000000000000004</v>
      </c>
      <c r="M219" s="290">
        <v>10000</v>
      </c>
      <c r="N219" s="289">
        <v>5000</v>
      </c>
      <c r="O219" s="294">
        <f t="shared" si="38"/>
        <v>10000</v>
      </c>
      <c r="P219" s="192">
        <v>0</v>
      </c>
      <c r="Q219" s="193">
        <f t="shared" si="39"/>
        <v>10000</v>
      </c>
      <c r="R219" s="194">
        <v>16323.32</v>
      </c>
      <c r="S219" s="293">
        <f>MIN(Q219,R219)</f>
        <v>10000</v>
      </c>
      <c r="T219" s="292">
        <f>Q219-S219</f>
        <v>0</v>
      </c>
    </row>
    <row r="220" spans="1:368" x14ac:dyDescent="0.25">
      <c r="A220" s="186" t="s">
        <v>1120</v>
      </c>
      <c r="B220" s="195" t="str">
        <f t="shared" si="42"/>
        <v>Washburn Public Library</v>
      </c>
      <c r="C220" s="187" t="s">
        <v>1121</v>
      </c>
      <c r="D220" s="188">
        <v>42</v>
      </c>
      <c r="E220" s="189">
        <v>4879</v>
      </c>
      <c r="F220" s="188">
        <v>1</v>
      </c>
      <c r="G220" s="188">
        <v>0</v>
      </c>
      <c r="H220" s="188" t="s">
        <v>629</v>
      </c>
      <c r="I220" s="188">
        <v>750</v>
      </c>
      <c r="J220" s="190" t="s">
        <v>549</v>
      </c>
      <c r="K220" s="200">
        <v>0.7</v>
      </c>
      <c r="L220" s="291">
        <f t="shared" si="37"/>
        <v>0.30000000000000004</v>
      </c>
      <c r="M220" s="299">
        <v>7500</v>
      </c>
      <c r="N220" s="298">
        <v>7500</v>
      </c>
      <c r="O220" s="288">
        <f t="shared" si="38"/>
        <v>7500</v>
      </c>
      <c r="P220" s="201">
        <v>0</v>
      </c>
      <c r="Q220" s="202">
        <f t="shared" si="39"/>
        <v>7500</v>
      </c>
      <c r="R220" s="203">
        <v>11606.47</v>
      </c>
      <c r="S220" s="287">
        <f>MIN(Q220,R220)</f>
        <v>7500</v>
      </c>
      <c r="T220" s="286">
        <f>Q220-S220</f>
        <v>0</v>
      </c>
    </row>
    <row r="221" spans="1:368" s="205" customFormat="1" x14ac:dyDescent="0.25">
      <c r="A221" s="195" t="s">
        <v>1193</v>
      </c>
      <c r="B221" s="186" t="str">
        <f t="shared" si="42"/>
        <v>Washington Island Branch (Door County Library)</v>
      </c>
      <c r="C221" s="196"/>
      <c r="D221" s="197"/>
      <c r="E221" s="198"/>
      <c r="F221" s="197"/>
      <c r="G221" s="197"/>
      <c r="H221" s="197"/>
      <c r="I221" s="197"/>
      <c r="J221" s="199"/>
      <c r="K221" s="191">
        <v>0.7</v>
      </c>
      <c r="L221" s="297">
        <f t="shared" si="37"/>
        <v>0.30000000000000004</v>
      </c>
      <c r="M221" s="296" t="s">
        <v>1184</v>
      </c>
      <c r="N221" s="295">
        <v>5000</v>
      </c>
      <c r="O221" s="294">
        <f t="shared" si="38"/>
        <v>5000</v>
      </c>
      <c r="P221" s="192">
        <v>0</v>
      </c>
      <c r="Q221" s="193">
        <f t="shared" si="39"/>
        <v>5000</v>
      </c>
      <c r="R221" s="194">
        <v>9582.23</v>
      </c>
      <c r="S221" s="293">
        <f>MIN(Q221,R221)</f>
        <v>5000</v>
      </c>
      <c r="T221" s="292">
        <f>Q221-S221</f>
        <v>0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</row>
    <row r="222" spans="1:368" s="205" customFormat="1" x14ac:dyDescent="0.25">
      <c r="A222" s="186" t="s">
        <v>1194</v>
      </c>
      <c r="B222" s="195" t="str">
        <f t="shared" si="42"/>
        <v>Wausaukee Public Library (Marinette County Public Library)</v>
      </c>
      <c r="C222" s="187"/>
      <c r="D222" s="188"/>
      <c r="E222" s="189"/>
      <c r="F222" s="188"/>
      <c r="G222" s="188"/>
      <c r="H222" s="188"/>
      <c r="I222" s="188"/>
      <c r="J222" s="190"/>
      <c r="K222" s="200">
        <v>0.8</v>
      </c>
      <c r="L222" s="291">
        <f t="shared" si="37"/>
        <v>0.19999999999999996</v>
      </c>
      <c r="M222" s="299" t="s">
        <v>1184</v>
      </c>
      <c r="N222" s="298">
        <v>5000</v>
      </c>
      <c r="O222" s="288">
        <f t="shared" si="38"/>
        <v>5000</v>
      </c>
      <c r="P222" s="201">
        <v>0</v>
      </c>
      <c r="Q222" s="202">
        <f t="shared" si="39"/>
        <v>5000</v>
      </c>
      <c r="R222" s="203" t="s">
        <v>1176</v>
      </c>
      <c r="S222" s="287" t="s">
        <v>1176</v>
      </c>
      <c r="T222" s="286" t="s">
        <v>1176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</row>
    <row r="223" spans="1:368" x14ac:dyDescent="0.25">
      <c r="A223" s="195" t="s">
        <v>1122</v>
      </c>
      <c r="B223" s="186" t="str">
        <f t="shared" si="42"/>
        <v>Westboro Public Library</v>
      </c>
      <c r="C223" s="196" t="s">
        <v>1123</v>
      </c>
      <c r="D223" s="197">
        <v>43</v>
      </c>
      <c r="E223" s="198">
        <v>736</v>
      </c>
      <c r="F223" s="197">
        <v>1</v>
      </c>
      <c r="G223" s="197">
        <v>0</v>
      </c>
      <c r="H223" s="197" t="s">
        <v>862</v>
      </c>
      <c r="I223" s="197">
        <v>500</v>
      </c>
      <c r="J223" s="199" t="s">
        <v>1124</v>
      </c>
      <c r="K223" s="191">
        <v>0.7</v>
      </c>
      <c r="L223" s="297">
        <f t="shared" si="37"/>
        <v>0.30000000000000004</v>
      </c>
      <c r="M223" s="296">
        <v>5000</v>
      </c>
      <c r="N223" s="295">
        <v>5000</v>
      </c>
      <c r="O223" s="294">
        <f t="shared" si="38"/>
        <v>5000</v>
      </c>
      <c r="P223" s="192">
        <v>0</v>
      </c>
      <c r="Q223" s="193">
        <f t="shared" si="39"/>
        <v>5000</v>
      </c>
      <c r="R223" s="194">
        <v>9582.23</v>
      </c>
      <c r="S223" s="293">
        <f>MIN(Q223,R223)</f>
        <v>5000</v>
      </c>
      <c r="T223" s="292">
        <f>Q223-S223</f>
        <v>0</v>
      </c>
    </row>
    <row r="224" spans="1:368" x14ac:dyDescent="0.25">
      <c r="A224" s="186" t="s">
        <v>1415</v>
      </c>
      <c r="B224" s="195" t="str">
        <f t="shared" si="42"/>
        <v>Western Taylor County Public Library</v>
      </c>
      <c r="C224" s="187" t="s">
        <v>1125</v>
      </c>
      <c r="D224" s="188">
        <v>43</v>
      </c>
      <c r="E224" s="189">
        <v>3364</v>
      </c>
      <c r="F224" s="188">
        <v>1</v>
      </c>
      <c r="G224" s="188">
        <v>0</v>
      </c>
      <c r="H224" s="188" t="s">
        <v>862</v>
      </c>
      <c r="I224" s="188">
        <v>750</v>
      </c>
      <c r="J224" s="190" t="s">
        <v>389</v>
      </c>
      <c r="K224" s="200">
        <v>0.8</v>
      </c>
      <c r="L224" s="291">
        <f t="shared" si="37"/>
        <v>0.19999999999999996</v>
      </c>
      <c r="M224" s="290">
        <v>7500</v>
      </c>
      <c r="N224" s="289">
        <v>5000</v>
      </c>
      <c r="O224" s="288">
        <f t="shared" si="38"/>
        <v>7500</v>
      </c>
      <c r="P224" s="201">
        <v>0</v>
      </c>
      <c r="Q224" s="202">
        <f t="shared" si="39"/>
        <v>7500</v>
      </c>
      <c r="R224" s="203">
        <v>9582.23</v>
      </c>
      <c r="S224" s="287">
        <f>MIN(Q224,R224)</f>
        <v>7500</v>
      </c>
      <c r="T224" s="286">
        <f>Q224-S224</f>
        <v>0</v>
      </c>
    </row>
    <row r="225" spans="1:368" x14ac:dyDescent="0.25">
      <c r="A225" s="195" t="s">
        <v>1126</v>
      </c>
      <c r="B225" s="186" t="str">
        <f t="shared" si="42"/>
        <v>Weyauwega Public Library</v>
      </c>
      <c r="C225" s="196" t="s">
        <v>1127</v>
      </c>
      <c r="D225" s="197">
        <v>42</v>
      </c>
      <c r="E225" s="198">
        <v>3630</v>
      </c>
      <c r="F225" s="197">
        <v>1</v>
      </c>
      <c r="G225" s="197">
        <v>0</v>
      </c>
      <c r="H225" s="197" t="s">
        <v>852</v>
      </c>
      <c r="I225" s="197">
        <v>750</v>
      </c>
      <c r="J225" s="199" t="s">
        <v>1128</v>
      </c>
      <c r="K225" s="191">
        <v>0.6</v>
      </c>
      <c r="L225" s="297">
        <f t="shared" si="37"/>
        <v>0.4</v>
      </c>
      <c r="M225" s="290">
        <v>7500</v>
      </c>
      <c r="N225" s="289">
        <v>5000</v>
      </c>
      <c r="O225" s="294">
        <f t="shared" si="38"/>
        <v>7500</v>
      </c>
      <c r="P225" s="192">
        <v>0</v>
      </c>
      <c r="Q225" s="193">
        <f t="shared" si="39"/>
        <v>7500</v>
      </c>
      <c r="R225" s="194">
        <v>9582.23</v>
      </c>
      <c r="S225" s="293">
        <f>MIN(Q225,R225)</f>
        <v>7500</v>
      </c>
      <c r="T225" s="292">
        <f>Q225-S225</f>
        <v>0</v>
      </c>
    </row>
    <row r="226" spans="1:368" s="205" customFormat="1" x14ac:dyDescent="0.25">
      <c r="A226" s="186" t="s">
        <v>1195</v>
      </c>
      <c r="B226" s="195" t="str">
        <f t="shared" si="42"/>
        <v>White Lake Branch Library (Antigo Public Library)</v>
      </c>
      <c r="C226" s="187"/>
      <c r="D226" s="188"/>
      <c r="E226" s="189"/>
      <c r="F226" s="188"/>
      <c r="G226" s="188"/>
      <c r="H226" s="188"/>
      <c r="I226" s="188"/>
      <c r="J226" s="190"/>
      <c r="K226" s="200">
        <v>0.9</v>
      </c>
      <c r="L226" s="291">
        <f t="shared" si="37"/>
        <v>9.9999999999999978E-2</v>
      </c>
      <c r="M226" s="299" t="s">
        <v>1184</v>
      </c>
      <c r="N226" s="298">
        <v>5000</v>
      </c>
      <c r="O226" s="288">
        <f t="shared" si="38"/>
        <v>5000</v>
      </c>
      <c r="P226" s="201">
        <v>0</v>
      </c>
      <c r="Q226" s="202">
        <f t="shared" si="39"/>
        <v>5000</v>
      </c>
      <c r="R226" s="203">
        <v>9582.23</v>
      </c>
      <c r="S226" s="287">
        <f>MIN(Q226,R226)</f>
        <v>5000</v>
      </c>
      <c r="T226" s="286">
        <f>Q226-S226</f>
        <v>0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</row>
    <row r="227" spans="1:368" x14ac:dyDescent="0.25">
      <c r="A227" s="195" t="s">
        <v>1129</v>
      </c>
      <c r="B227" s="186" t="str">
        <f t="shared" si="42"/>
        <v>Whitehall Public Library</v>
      </c>
      <c r="C227" s="196" t="s">
        <v>1130</v>
      </c>
      <c r="D227" s="197">
        <v>43</v>
      </c>
      <c r="E227" s="198">
        <v>5842</v>
      </c>
      <c r="F227" s="197">
        <v>1</v>
      </c>
      <c r="G227" s="197">
        <v>0</v>
      </c>
      <c r="H227" s="197" t="s">
        <v>649</v>
      </c>
      <c r="I227" s="197">
        <v>1000</v>
      </c>
      <c r="J227" s="199" t="s">
        <v>565</v>
      </c>
      <c r="K227" s="191">
        <v>0.7</v>
      </c>
      <c r="L227" s="297">
        <f t="shared" si="37"/>
        <v>0.30000000000000004</v>
      </c>
      <c r="M227" s="290">
        <v>10000</v>
      </c>
      <c r="N227" s="289">
        <v>5000</v>
      </c>
      <c r="O227" s="294">
        <f t="shared" si="38"/>
        <v>10000</v>
      </c>
      <c r="P227" s="192">
        <v>0</v>
      </c>
      <c r="Q227" s="193">
        <f t="shared" si="39"/>
        <v>10000</v>
      </c>
      <c r="R227" s="194" t="s">
        <v>1176</v>
      </c>
      <c r="S227" s="293" t="s">
        <v>1176</v>
      </c>
      <c r="T227" s="292" t="s">
        <v>1176</v>
      </c>
    </row>
    <row r="228" spans="1:368" x14ac:dyDescent="0.25">
      <c r="A228" s="186" t="s">
        <v>1131</v>
      </c>
      <c r="B228" s="195" t="str">
        <f t="shared" si="42"/>
        <v>Wilton Public Library</v>
      </c>
      <c r="C228" s="187" t="s">
        <v>1132</v>
      </c>
      <c r="D228" s="188">
        <v>43</v>
      </c>
      <c r="E228" s="189">
        <v>3695</v>
      </c>
      <c r="F228" s="188">
        <v>1</v>
      </c>
      <c r="G228" s="188">
        <v>0</v>
      </c>
      <c r="H228" s="188" t="s">
        <v>696</v>
      </c>
      <c r="I228" s="188">
        <v>750</v>
      </c>
      <c r="J228" s="190" t="s">
        <v>1133</v>
      </c>
      <c r="K228" s="200">
        <v>0.8</v>
      </c>
      <c r="L228" s="291">
        <f t="shared" si="37"/>
        <v>0.19999999999999996</v>
      </c>
      <c r="M228" s="290">
        <v>7500</v>
      </c>
      <c r="N228" s="289">
        <v>5000</v>
      </c>
      <c r="O228" s="288">
        <f t="shared" si="38"/>
        <v>7500</v>
      </c>
      <c r="P228" s="201">
        <v>202</v>
      </c>
      <c r="Q228" s="202">
        <f t="shared" si="39"/>
        <v>7298</v>
      </c>
      <c r="R228" s="203">
        <v>9582.23</v>
      </c>
      <c r="S228" s="287">
        <f t="shared" ref="S228:S235" si="43">MIN(Q228,R228)</f>
        <v>7298</v>
      </c>
      <c r="T228" s="286">
        <f t="shared" ref="T228:T235" si="44">Q228-S228</f>
        <v>0</v>
      </c>
    </row>
    <row r="229" spans="1:368" x14ac:dyDescent="0.25">
      <c r="A229" s="195" t="s">
        <v>1134</v>
      </c>
      <c r="B229" s="186" t="str">
        <f t="shared" si="42"/>
        <v>Winchester Public Library</v>
      </c>
      <c r="C229" s="196" t="s">
        <v>1135</v>
      </c>
      <c r="D229" s="197">
        <v>43</v>
      </c>
      <c r="E229" s="198">
        <v>388</v>
      </c>
      <c r="F229" s="197">
        <v>1</v>
      </c>
      <c r="G229" s="197">
        <v>0</v>
      </c>
      <c r="H229" s="197" t="s">
        <v>639</v>
      </c>
      <c r="I229" s="197">
        <v>500</v>
      </c>
      <c r="J229" s="199" t="s">
        <v>1136</v>
      </c>
      <c r="K229" s="191">
        <v>0.5</v>
      </c>
      <c r="L229" s="297">
        <f t="shared" si="37"/>
        <v>0.5</v>
      </c>
      <c r="M229" s="296">
        <v>5000</v>
      </c>
      <c r="N229" s="295">
        <v>5000</v>
      </c>
      <c r="O229" s="294">
        <f t="shared" si="38"/>
        <v>5000</v>
      </c>
      <c r="P229" s="192">
        <v>0</v>
      </c>
      <c r="Q229" s="193">
        <f t="shared" si="39"/>
        <v>5000</v>
      </c>
      <c r="R229" s="194">
        <v>9582.23</v>
      </c>
      <c r="S229" s="293">
        <f t="shared" si="43"/>
        <v>5000</v>
      </c>
      <c r="T229" s="292">
        <f t="shared" si="44"/>
        <v>0</v>
      </c>
    </row>
    <row r="230" spans="1:368" x14ac:dyDescent="0.25">
      <c r="A230" s="186" t="s">
        <v>1137</v>
      </c>
      <c r="B230" s="195" t="str">
        <f t="shared" si="42"/>
        <v>Winter Public Library</v>
      </c>
      <c r="C230" s="187" t="s">
        <v>1138</v>
      </c>
      <c r="D230" s="188">
        <v>43</v>
      </c>
      <c r="E230" s="189">
        <v>2038</v>
      </c>
      <c r="F230" s="188">
        <v>1</v>
      </c>
      <c r="G230" s="188">
        <v>0</v>
      </c>
      <c r="H230" s="188" t="s">
        <v>888</v>
      </c>
      <c r="I230" s="188">
        <v>750</v>
      </c>
      <c r="J230" s="190" t="s">
        <v>569</v>
      </c>
      <c r="K230" s="200">
        <v>0.8</v>
      </c>
      <c r="L230" s="291">
        <f t="shared" si="37"/>
        <v>0.19999999999999996</v>
      </c>
      <c r="M230" s="290">
        <v>7500</v>
      </c>
      <c r="N230" s="289">
        <v>5000</v>
      </c>
      <c r="O230" s="288">
        <f t="shared" si="38"/>
        <v>7500</v>
      </c>
      <c r="P230" s="201">
        <v>0</v>
      </c>
      <c r="Q230" s="202">
        <f t="shared" si="39"/>
        <v>7500</v>
      </c>
      <c r="R230" s="203">
        <v>9582.23</v>
      </c>
      <c r="S230" s="287">
        <f t="shared" si="43"/>
        <v>7500</v>
      </c>
      <c r="T230" s="286">
        <f t="shared" si="44"/>
        <v>0</v>
      </c>
    </row>
    <row r="231" spans="1:368" x14ac:dyDescent="0.25">
      <c r="A231" s="195" t="s">
        <v>1139</v>
      </c>
      <c r="B231" s="186" t="str">
        <f t="shared" si="42"/>
        <v>Withee Public Library</v>
      </c>
      <c r="C231" s="196" t="s">
        <v>1140</v>
      </c>
      <c r="D231" s="197">
        <v>43</v>
      </c>
      <c r="E231" s="198">
        <v>1627</v>
      </c>
      <c r="F231" s="197">
        <v>1</v>
      </c>
      <c r="G231" s="197">
        <v>0</v>
      </c>
      <c r="H231" s="197" t="s">
        <v>741</v>
      </c>
      <c r="I231" s="197">
        <v>500</v>
      </c>
      <c r="J231" s="199" t="s">
        <v>1141</v>
      </c>
      <c r="K231" s="191">
        <v>0.7</v>
      </c>
      <c r="L231" s="297">
        <f t="shared" si="37"/>
        <v>0.30000000000000004</v>
      </c>
      <c r="M231" s="296">
        <v>5000</v>
      </c>
      <c r="N231" s="295">
        <v>5000</v>
      </c>
      <c r="O231" s="294">
        <f t="shared" si="38"/>
        <v>5000</v>
      </c>
      <c r="P231" s="192">
        <v>0</v>
      </c>
      <c r="Q231" s="193">
        <f t="shared" si="39"/>
        <v>5000</v>
      </c>
      <c r="R231" s="194">
        <v>9582.23</v>
      </c>
      <c r="S231" s="293">
        <f t="shared" si="43"/>
        <v>5000</v>
      </c>
      <c r="T231" s="292">
        <f t="shared" si="44"/>
        <v>0</v>
      </c>
    </row>
    <row r="232" spans="1:368" s="205" customFormat="1" x14ac:dyDescent="0.25">
      <c r="A232" s="186" t="s">
        <v>1196</v>
      </c>
      <c r="B232" s="195" t="str">
        <f t="shared" si="42"/>
        <v>Wittenberg Village Library (Shawano City-County Library)</v>
      </c>
      <c r="C232" s="187"/>
      <c r="D232" s="188"/>
      <c r="E232" s="189"/>
      <c r="F232" s="188"/>
      <c r="G232" s="188"/>
      <c r="H232" s="188"/>
      <c r="I232" s="188"/>
      <c r="J232" s="190"/>
      <c r="K232" s="200">
        <v>0.7</v>
      </c>
      <c r="L232" s="291">
        <f t="shared" si="37"/>
        <v>0.30000000000000004</v>
      </c>
      <c r="M232" s="299" t="s">
        <v>1184</v>
      </c>
      <c r="N232" s="298">
        <v>5000</v>
      </c>
      <c r="O232" s="288">
        <f t="shared" si="38"/>
        <v>5000</v>
      </c>
      <c r="P232" s="201">
        <v>0</v>
      </c>
      <c r="Q232" s="202">
        <f t="shared" si="39"/>
        <v>5000</v>
      </c>
      <c r="R232" s="203">
        <v>9582.23</v>
      </c>
      <c r="S232" s="287">
        <f t="shared" si="43"/>
        <v>5000</v>
      </c>
      <c r="T232" s="286">
        <f t="shared" si="44"/>
        <v>0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</row>
    <row r="233" spans="1:368" x14ac:dyDescent="0.25">
      <c r="A233" s="195" t="s">
        <v>1142</v>
      </c>
      <c r="B233" s="186" t="str">
        <f t="shared" si="42"/>
        <v>Wonewoc Public Library</v>
      </c>
      <c r="C233" s="196" t="s">
        <v>1143</v>
      </c>
      <c r="D233" s="197">
        <v>43</v>
      </c>
      <c r="E233" s="198">
        <v>1780</v>
      </c>
      <c r="F233" s="197">
        <v>1</v>
      </c>
      <c r="G233" s="197">
        <v>0</v>
      </c>
      <c r="H233" s="197" t="s">
        <v>768</v>
      </c>
      <c r="I233" s="197">
        <v>500</v>
      </c>
      <c r="J233" s="199" t="s">
        <v>1144</v>
      </c>
      <c r="K233" s="191">
        <v>0.7</v>
      </c>
      <c r="L233" s="297">
        <f t="shared" si="37"/>
        <v>0.30000000000000004</v>
      </c>
      <c r="M233" s="296">
        <v>5000</v>
      </c>
      <c r="N233" s="295">
        <v>5000</v>
      </c>
      <c r="O233" s="294">
        <f t="shared" si="38"/>
        <v>5000</v>
      </c>
      <c r="P233" s="192">
        <v>302</v>
      </c>
      <c r="Q233" s="193">
        <f t="shared" si="39"/>
        <v>4698</v>
      </c>
      <c r="R233" s="194">
        <v>11510.65</v>
      </c>
      <c r="S233" s="293">
        <f t="shared" si="43"/>
        <v>4698</v>
      </c>
      <c r="T233" s="292">
        <f t="shared" si="44"/>
        <v>0</v>
      </c>
    </row>
    <row r="234" spans="1:368" x14ac:dyDescent="0.25">
      <c r="A234" s="186" t="s">
        <v>1145</v>
      </c>
      <c r="B234" s="195" t="str">
        <f t="shared" si="42"/>
        <v>Woodville Community Library</v>
      </c>
      <c r="C234" s="187" t="s">
        <v>1146</v>
      </c>
      <c r="D234" s="188">
        <v>42</v>
      </c>
      <c r="E234" s="189">
        <v>2715</v>
      </c>
      <c r="F234" s="188">
        <v>1</v>
      </c>
      <c r="G234" s="188">
        <v>0</v>
      </c>
      <c r="H234" s="188" t="s">
        <v>734</v>
      </c>
      <c r="I234" s="188">
        <v>750</v>
      </c>
      <c r="J234" s="190" t="s">
        <v>1147</v>
      </c>
      <c r="K234" s="200">
        <v>0.6</v>
      </c>
      <c r="L234" s="291">
        <f t="shared" si="37"/>
        <v>0.4</v>
      </c>
      <c r="M234" s="290">
        <v>7500</v>
      </c>
      <c r="N234" s="289">
        <v>5000</v>
      </c>
      <c r="O234" s="288">
        <f t="shared" si="38"/>
        <v>7500</v>
      </c>
      <c r="P234" s="201">
        <v>0</v>
      </c>
      <c r="Q234" s="202">
        <f t="shared" si="39"/>
        <v>7500</v>
      </c>
      <c r="R234" s="203">
        <v>10578.78</v>
      </c>
      <c r="S234" s="287">
        <f t="shared" si="43"/>
        <v>7500</v>
      </c>
      <c r="T234" s="286">
        <f t="shared" si="44"/>
        <v>0</v>
      </c>
    </row>
    <row r="235" spans="1:368" ht="15.75" thickBot="1" x14ac:dyDescent="0.3">
      <c r="A235" s="195" t="s">
        <v>1148</v>
      </c>
      <c r="B235" s="285" t="str">
        <f t="shared" si="42"/>
        <v>Wyocena Public Library</v>
      </c>
      <c r="C235" s="284" t="s">
        <v>1149</v>
      </c>
      <c r="D235" s="282">
        <v>42</v>
      </c>
      <c r="E235" s="283">
        <v>991</v>
      </c>
      <c r="F235" s="282">
        <v>1</v>
      </c>
      <c r="G235" s="282">
        <v>0</v>
      </c>
      <c r="H235" s="282" t="s">
        <v>605</v>
      </c>
      <c r="I235" s="282">
        <v>500</v>
      </c>
      <c r="J235" s="281" t="s">
        <v>1150</v>
      </c>
      <c r="K235" s="280">
        <v>0.7</v>
      </c>
      <c r="L235" s="279">
        <f t="shared" si="37"/>
        <v>0.30000000000000004</v>
      </c>
      <c r="M235" s="278">
        <v>5000</v>
      </c>
      <c r="N235" s="277">
        <v>5000</v>
      </c>
      <c r="O235" s="276">
        <f t="shared" si="38"/>
        <v>5000</v>
      </c>
      <c r="P235" s="275">
        <v>0</v>
      </c>
      <c r="Q235" s="274">
        <f t="shared" si="39"/>
        <v>5000</v>
      </c>
      <c r="R235" s="346">
        <v>50306.69</v>
      </c>
      <c r="S235" s="273">
        <f t="shared" si="43"/>
        <v>5000</v>
      </c>
      <c r="T235" s="272">
        <f t="shared" si="44"/>
        <v>0</v>
      </c>
    </row>
    <row r="236" spans="1:368" hidden="1" x14ac:dyDescent="0.25">
      <c r="M236" s="211">
        <f>SUM(M3:M235)</f>
        <v>1370000</v>
      </c>
      <c r="N236" s="211">
        <f>SUM(N3:N235)</f>
        <v>1242500</v>
      </c>
      <c r="O236" s="271">
        <f t="shared" si="38"/>
        <v>1370000</v>
      </c>
      <c r="P236" s="212">
        <f>SUM(P3:P235)</f>
        <v>14771</v>
      </c>
      <c r="R236" s="347">
        <f>SUM(R3:R235)</f>
        <v>2197092.5799999977</v>
      </c>
      <c r="S236" s="270">
        <f>SUM(S3:S235)</f>
        <v>1236900.58</v>
      </c>
    </row>
    <row r="237" spans="1:368" s="101" customFormat="1" x14ac:dyDescent="0.25">
      <c r="A237" s="216"/>
      <c r="B237" s="216"/>
      <c r="C237" s="217"/>
      <c r="D237" s="216"/>
      <c r="E237" s="216"/>
      <c r="F237" s="216"/>
      <c r="G237" s="216"/>
      <c r="H237" s="216"/>
      <c r="I237" s="216"/>
      <c r="J237" s="216"/>
      <c r="K237" s="218"/>
      <c r="L237" s="218"/>
      <c r="M237" s="219"/>
      <c r="N237" s="220"/>
      <c r="O237" s="269"/>
      <c r="P237" s="220"/>
      <c r="Q237" s="221"/>
      <c r="R237" s="348"/>
      <c r="S237" s="267"/>
      <c r="T237" s="266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</row>
    <row r="238" spans="1:368" s="101" customFormat="1" x14ac:dyDescent="0.25">
      <c r="A238" s="216"/>
      <c r="B238" s="216"/>
      <c r="C238" s="217"/>
      <c r="D238" s="216"/>
      <c r="E238" s="216"/>
      <c r="F238" s="216"/>
      <c r="G238" s="216"/>
      <c r="H238" s="216"/>
      <c r="I238" s="216"/>
      <c r="J238" s="216"/>
      <c r="K238" s="218"/>
      <c r="L238" s="218"/>
      <c r="M238" s="219"/>
      <c r="N238" s="222"/>
      <c r="O238" s="269"/>
      <c r="P238" s="223"/>
      <c r="Q238" s="221"/>
      <c r="R238" s="349"/>
      <c r="S238" s="267"/>
      <c r="T238" s="266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</row>
    <row r="239" spans="1:368" s="101" customFormat="1" x14ac:dyDescent="0.25">
      <c r="A239" s="216"/>
      <c r="B239" s="216"/>
      <c r="C239" s="217"/>
      <c r="D239" s="216"/>
      <c r="E239" s="216"/>
      <c r="F239" s="216"/>
      <c r="G239" s="216"/>
      <c r="H239" s="216"/>
      <c r="I239" s="216"/>
      <c r="J239" s="216"/>
      <c r="K239" s="218"/>
      <c r="L239" s="222"/>
      <c r="M239" s="220"/>
      <c r="N239" s="219"/>
      <c r="O239" s="268"/>
      <c r="P239" s="223"/>
      <c r="Q239" s="221"/>
      <c r="R239" s="349"/>
      <c r="S239" s="267"/>
      <c r="T239" s="266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</row>
    <row r="240" spans="1:368" s="101" customFormat="1" x14ac:dyDescent="0.25">
      <c r="A240" s="216"/>
      <c r="B240" s="216"/>
      <c r="C240" s="217"/>
      <c r="D240" s="216"/>
      <c r="E240" s="216"/>
      <c r="F240" s="216"/>
      <c r="G240" s="216"/>
      <c r="H240" s="216"/>
      <c r="I240" s="216"/>
      <c r="J240" s="216"/>
      <c r="K240" s="218"/>
      <c r="L240" s="218"/>
      <c r="M240" s="219"/>
      <c r="N240" s="219"/>
      <c r="O240" s="268"/>
      <c r="P240" s="223"/>
      <c r="Q240" s="221"/>
      <c r="R240" s="349"/>
      <c r="S240" s="267"/>
      <c r="T240" s="266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</row>
    <row r="241" spans="1:368" s="101" customFormat="1" x14ac:dyDescent="0.25">
      <c r="A241" s="216"/>
      <c r="B241" s="216"/>
      <c r="C241" s="217"/>
      <c r="D241" s="216"/>
      <c r="E241" s="216"/>
      <c r="F241" s="216"/>
      <c r="G241" s="216"/>
      <c r="H241" s="216"/>
      <c r="I241" s="216"/>
      <c r="J241" s="216"/>
      <c r="K241" s="218"/>
      <c r="L241" s="218"/>
      <c r="M241" s="219"/>
      <c r="N241" s="219"/>
      <c r="O241" s="268"/>
      <c r="P241" s="223"/>
      <c r="Q241" s="221"/>
      <c r="R241" s="349"/>
      <c r="S241" s="267"/>
      <c r="T241" s="266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</row>
    <row r="242" spans="1:368" s="101" customFormat="1" x14ac:dyDescent="0.25">
      <c r="A242" s="216"/>
      <c r="B242" s="216"/>
      <c r="C242" s="217"/>
      <c r="D242" s="216"/>
      <c r="E242" s="216"/>
      <c r="F242" s="216"/>
      <c r="G242" s="216"/>
      <c r="H242" s="216"/>
      <c r="I242" s="216"/>
      <c r="J242" s="216"/>
      <c r="K242" s="218"/>
      <c r="L242" s="218"/>
      <c r="M242" s="219"/>
      <c r="N242" s="219"/>
      <c r="O242" s="268"/>
      <c r="P242" s="223"/>
      <c r="Q242" s="221"/>
      <c r="R242" s="349"/>
      <c r="S242" s="267"/>
      <c r="T242" s="266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</row>
    <row r="243" spans="1:368" s="101" customFormat="1" x14ac:dyDescent="0.25">
      <c r="A243" s="216"/>
      <c r="B243" s="216"/>
      <c r="C243" s="217"/>
      <c r="D243" s="216"/>
      <c r="E243" s="216"/>
      <c r="F243" s="216"/>
      <c r="G243" s="216"/>
      <c r="H243" s="216"/>
      <c r="I243" s="216"/>
      <c r="J243" s="216"/>
      <c r="K243" s="218"/>
      <c r="L243" s="218"/>
      <c r="M243" s="219"/>
      <c r="N243" s="219"/>
      <c r="O243" s="268"/>
      <c r="P243" s="223"/>
      <c r="Q243" s="221"/>
      <c r="R243" s="349"/>
      <c r="S243" s="267"/>
      <c r="T243" s="266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</row>
    <row r="244" spans="1:368" s="101" customFormat="1" x14ac:dyDescent="0.25">
      <c r="A244" s="216"/>
      <c r="B244" s="216"/>
      <c r="C244" s="217"/>
      <c r="D244" s="216"/>
      <c r="E244" s="216"/>
      <c r="F244" s="216"/>
      <c r="G244" s="216"/>
      <c r="H244" s="216"/>
      <c r="I244" s="216"/>
      <c r="J244" s="216"/>
      <c r="K244" s="218"/>
      <c r="L244" s="218"/>
      <c r="M244" s="219"/>
      <c r="N244" s="219"/>
      <c r="O244" s="268"/>
      <c r="P244" s="223"/>
      <c r="Q244" s="221"/>
      <c r="R244" s="349"/>
      <c r="S244" s="267"/>
      <c r="T244" s="266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</row>
    <row r="245" spans="1:368" s="101" customFormat="1" x14ac:dyDescent="0.25">
      <c r="A245" s="216"/>
      <c r="B245" s="216"/>
      <c r="C245" s="217"/>
      <c r="D245" s="216"/>
      <c r="E245" s="216"/>
      <c r="F245" s="216"/>
      <c r="G245" s="216"/>
      <c r="H245" s="216"/>
      <c r="I245" s="216"/>
      <c r="J245" s="216"/>
      <c r="K245" s="218"/>
      <c r="L245" s="218"/>
      <c r="M245" s="219"/>
      <c r="N245" s="219"/>
      <c r="O245" s="268"/>
      <c r="P245" s="223"/>
      <c r="Q245" s="221"/>
      <c r="R245" s="349"/>
      <c r="S245" s="267"/>
      <c r="T245" s="266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</row>
    <row r="246" spans="1:368" s="101" customFormat="1" x14ac:dyDescent="0.25">
      <c r="A246" s="216"/>
      <c r="B246" s="216"/>
      <c r="C246" s="217"/>
      <c r="D246" s="216"/>
      <c r="E246" s="216"/>
      <c r="F246" s="216"/>
      <c r="G246" s="216"/>
      <c r="H246" s="216"/>
      <c r="I246" s="216"/>
      <c r="J246" s="216"/>
      <c r="K246" s="218"/>
      <c r="L246" s="218"/>
      <c r="M246" s="219"/>
      <c r="N246" s="219"/>
      <c r="O246" s="268"/>
      <c r="P246" s="223"/>
      <c r="Q246" s="221"/>
      <c r="R246" s="349"/>
      <c r="S246" s="267"/>
      <c r="T246" s="266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</row>
    <row r="247" spans="1:368" s="101" customFormat="1" x14ac:dyDescent="0.25">
      <c r="A247" s="216"/>
      <c r="B247" s="216"/>
      <c r="C247" s="217"/>
      <c r="D247" s="216"/>
      <c r="E247" s="216"/>
      <c r="F247" s="216"/>
      <c r="G247" s="216"/>
      <c r="H247" s="216"/>
      <c r="I247" s="216"/>
      <c r="J247" s="216"/>
      <c r="K247" s="218"/>
      <c r="L247" s="218"/>
      <c r="M247" s="219"/>
      <c r="N247" s="219"/>
      <c r="O247" s="268"/>
      <c r="P247" s="223"/>
      <c r="Q247" s="221"/>
      <c r="R247" s="349"/>
      <c r="S247" s="267"/>
      <c r="T247" s="266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</row>
    <row r="248" spans="1:368" s="101" customFormat="1" x14ac:dyDescent="0.25">
      <c r="A248" s="216"/>
      <c r="B248" s="216"/>
      <c r="C248" s="217"/>
      <c r="D248" s="216"/>
      <c r="E248" s="216"/>
      <c r="F248" s="216"/>
      <c r="G248" s="216"/>
      <c r="H248" s="216"/>
      <c r="I248" s="216"/>
      <c r="J248" s="216"/>
      <c r="K248" s="218"/>
      <c r="L248" s="218"/>
      <c r="M248" s="219"/>
      <c r="N248" s="219"/>
      <c r="O248" s="268"/>
      <c r="P248" s="223"/>
      <c r="Q248" s="221"/>
      <c r="R248" s="349"/>
      <c r="S248" s="267"/>
      <c r="T248" s="266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</row>
    <row r="249" spans="1:368" s="101" customFormat="1" x14ac:dyDescent="0.25">
      <c r="A249" s="216"/>
      <c r="B249" s="216"/>
      <c r="C249" s="217"/>
      <c r="D249" s="216"/>
      <c r="E249" s="216"/>
      <c r="F249" s="216"/>
      <c r="G249" s="216"/>
      <c r="H249" s="216"/>
      <c r="I249" s="216"/>
      <c r="J249" s="216"/>
      <c r="K249" s="218"/>
      <c r="L249" s="218"/>
      <c r="M249" s="219"/>
      <c r="N249" s="219"/>
      <c r="O249" s="268"/>
      <c r="P249" s="223"/>
      <c r="Q249" s="221"/>
      <c r="R249" s="349"/>
      <c r="S249" s="267"/>
      <c r="T249" s="266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</row>
    <row r="250" spans="1:368" x14ac:dyDescent="0.25">
      <c r="O250" s="268"/>
      <c r="P250" s="223"/>
      <c r="Q250" s="221"/>
      <c r="R250" s="349"/>
      <c r="S250" s="267"/>
      <c r="T250" s="266"/>
    </row>
    <row r="251" spans="1:368" x14ac:dyDescent="0.25">
      <c r="O251" s="268"/>
      <c r="P251" s="223"/>
      <c r="Q251" s="221"/>
      <c r="R251" s="349"/>
      <c r="S251" s="267"/>
      <c r="T251" s="266"/>
    </row>
    <row r="252" spans="1:368" x14ac:dyDescent="0.25">
      <c r="O252" s="268"/>
      <c r="P252" s="223"/>
      <c r="Q252" s="221"/>
      <c r="R252" s="349"/>
      <c r="S252" s="267"/>
      <c r="T252" s="266"/>
    </row>
    <row r="253" spans="1:368" x14ac:dyDescent="0.25">
      <c r="O253" s="268"/>
      <c r="P253" s="223"/>
      <c r="Q253" s="221"/>
      <c r="R253" s="349"/>
      <c r="S253" s="267"/>
      <c r="T253" s="266"/>
    </row>
    <row r="254" spans="1:368" x14ac:dyDescent="0.25">
      <c r="O254" s="268"/>
      <c r="P254" s="223"/>
      <c r="Q254" s="221"/>
      <c r="R254" s="349"/>
      <c r="S254" s="267"/>
      <c r="T254" s="266"/>
    </row>
    <row r="255" spans="1:368" x14ac:dyDescent="0.25">
      <c r="O255" s="268"/>
      <c r="P255" s="223"/>
      <c r="Q255" s="221"/>
      <c r="R255" s="349"/>
      <c r="S255" s="267"/>
      <c r="T255" s="266"/>
    </row>
    <row r="256" spans="1:368" x14ac:dyDescent="0.25">
      <c r="O256" s="268"/>
      <c r="P256" s="223"/>
      <c r="Q256" s="221"/>
      <c r="R256" s="349"/>
      <c r="S256" s="267"/>
      <c r="T256" s="266"/>
    </row>
    <row r="257" spans="15:20" x14ac:dyDescent="0.25">
      <c r="O257" s="268"/>
      <c r="P257" s="223"/>
      <c r="Q257" s="221"/>
      <c r="R257" s="349"/>
      <c r="S257" s="267"/>
      <c r="T257" s="266"/>
    </row>
    <row r="258" spans="15:20" x14ac:dyDescent="0.25">
      <c r="O258" s="268"/>
      <c r="P258" s="223"/>
      <c r="Q258" s="221"/>
      <c r="R258" s="349"/>
      <c r="S258" s="267"/>
      <c r="T258" s="266"/>
    </row>
    <row r="259" spans="15:20" x14ac:dyDescent="0.25">
      <c r="O259" s="268"/>
      <c r="P259" s="223"/>
      <c r="Q259" s="221"/>
      <c r="R259" s="349"/>
      <c r="S259" s="267"/>
      <c r="T259" s="266"/>
    </row>
    <row r="260" spans="15:20" x14ac:dyDescent="0.25">
      <c r="O260" s="268"/>
      <c r="P260" s="223"/>
      <c r="Q260" s="221"/>
      <c r="R260" s="349"/>
      <c r="S260" s="267"/>
      <c r="T260" s="266"/>
    </row>
    <row r="261" spans="15:20" x14ac:dyDescent="0.25">
      <c r="O261" s="268"/>
      <c r="P261" s="223"/>
      <c r="Q261" s="221"/>
      <c r="R261" s="349"/>
      <c r="S261" s="267"/>
      <c r="T261" s="266"/>
    </row>
    <row r="262" spans="15:20" x14ac:dyDescent="0.25">
      <c r="O262" s="268"/>
      <c r="P262" s="223"/>
      <c r="Q262" s="221"/>
      <c r="R262" s="349"/>
      <c r="S262" s="267"/>
      <c r="T262" s="266"/>
    </row>
    <row r="263" spans="15:20" x14ac:dyDescent="0.25">
      <c r="O263" s="268"/>
      <c r="P263" s="223"/>
      <c r="Q263" s="221"/>
      <c r="R263" s="349"/>
      <c r="S263" s="267"/>
      <c r="T263" s="266"/>
    </row>
    <row r="264" spans="15:20" x14ac:dyDescent="0.25">
      <c r="O264" s="268"/>
      <c r="P264" s="223"/>
      <c r="Q264" s="221"/>
      <c r="R264" s="349"/>
      <c r="S264" s="267"/>
      <c r="T264" s="266"/>
    </row>
    <row r="265" spans="15:20" x14ac:dyDescent="0.25">
      <c r="O265" s="268"/>
      <c r="P265" s="223"/>
      <c r="Q265" s="221"/>
      <c r="R265" s="349"/>
      <c r="S265" s="267"/>
      <c r="T265" s="266"/>
    </row>
    <row r="266" spans="15:20" x14ac:dyDescent="0.25">
      <c r="O266" s="268"/>
      <c r="P266" s="223"/>
      <c r="Q266" s="221"/>
      <c r="R266" s="349"/>
      <c r="S266" s="267"/>
      <c r="T266" s="266"/>
    </row>
    <row r="267" spans="15:20" x14ac:dyDescent="0.25">
      <c r="O267" s="268"/>
      <c r="P267" s="223"/>
      <c r="Q267" s="221"/>
      <c r="R267" s="349"/>
      <c r="S267" s="267"/>
      <c r="T267" s="266"/>
    </row>
    <row r="268" spans="15:20" x14ac:dyDescent="0.25">
      <c r="O268" s="268"/>
      <c r="P268" s="223"/>
      <c r="Q268" s="221"/>
      <c r="R268" s="349"/>
      <c r="S268" s="267"/>
      <c r="T268" s="266"/>
    </row>
    <row r="269" spans="15:20" x14ac:dyDescent="0.25">
      <c r="O269" s="268"/>
      <c r="P269" s="223"/>
      <c r="Q269" s="221"/>
      <c r="R269" s="349"/>
      <c r="S269" s="267"/>
      <c r="T269" s="266"/>
    </row>
    <row r="270" spans="15:20" x14ac:dyDescent="0.25">
      <c r="O270" s="268"/>
      <c r="P270" s="223"/>
      <c r="Q270" s="221"/>
      <c r="R270" s="349"/>
      <c r="S270" s="267"/>
      <c r="T270" s="266"/>
    </row>
    <row r="271" spans="15:20" x14ac:dyDescent="0.25">
      <c r="O271" s="268"/>
      <c r="P271" s="223"/>
      <c r="Q271" s="221"/>
      <c r="R271" s="349"/>
      <c r="S271" s="267"/>
      <c r="T271" s="266"/>
    </row>
    <row r="272" spans="15:20" x14ac:dyDescent="0.25">
      <c r="O272" s="268"/>
      <c r="P272" s="223"/>
      <c r="Q272" s="221"/>
      <c r="R272" s="349"/>
      <c r="S272" s="267"/>
      <c r="T272" s="266"/>
    </row>
    <row r="273" spans="15:20" x14ac:dyDescent="0.25">
      <c r="O273" s="268"/>
      <c r="P273" s="223"/>
      <c r="Q273" s="221"/>
      <c r="R273" s="349"/>
      <c r="S273" s="267"/>
      <c r="T273" s="266"/>
    </row>
    <row r="274" spans="15:20" x14ac:dyDescent="0.25">
      <c r="O274" s="268"/>
      <c r="P274" s="223"/>
      <c r="Q274" s="221"/>
      <c r="R274" s="349"/>
      <c r="S274" s="267"/>
      <c r="T274" s="266"/>
    </row>
    <row r="275" spans="15:20" x14ac:dyDescent="0.25">
      <c r="O275" s="268"/>
      <c r="P275" s="223"/>
      <c r="Q275" s="221"/>
      <c r="R275" s="349"/>
      <c r="S275" s="267"/>
      <c r="T275" s="266"/>
    </row>
    <row r="276" spans="15:20" x14ac:dyDescent="0.25">
      <c r="O276" s="268"/>
      <c r="P276" s="223"/>
      <c r="Q276" s="221"/>
      <c r="R276" s="349"/>
      <c r="S276" s="267"/>
      <c r="T276" s="266"/>
    </row>
    <row r="277" spans="15:20" x14ac:dyDescent="0.25">
      <c r="O277" s="268"/>
      <c r="P277" s="223"/>
      <c r="Q277" s="221"/>
      <c r="R277" s="349"/>
      <c r="S277" s="267"/>
      <c r="T277" s="266"/>
    </row>
    <row r="278" spans="15:20" x14ac:dyDescent="0.25">
      <c r="O278" s="268"/>
      <c r="P278" s="223"/>
      <c r="Q278" s="221"/>
      <c r="R278" s="349"/>
      <c r="S278" s="267"/>
      <c r="T278" s="266"/>
    </row>
    <row r="279" spans="15:20" x14ac:dyDescent="0.25">
      <c r="O279" s="268"/>
      <c r="P279" s="223"/>
      <c r="Q279" s="221"/>
      <c r="R279" s="349"/>
      <c r="S279" s="267"/>
      <c r="T279" s="266"/>
    </row>
    <row r="280" spans="15:20" x14ac:dyDescent="0.25">
      <c r="O280" s="268"/>
      <c r="P280" s="223"/>
      <c r="Q280" s="221"/>
      <c r="R280" s="349"/>
      <c r="S280" s="267"/>
      <c r="T280" s="266"/>
    </row>
    <row r="281" spans="15:20" x14ac:dyDescent="0.25">
      <c r="O281" s="268"/>
      <c r="P281" s="223"/>
      <c r="Q281" s="221"/>
      <c r="R281" s="349"/>
      <c r="S281" s="267"/>
      <c r="T281" s="266"/>
    </row>
    <row r="282" spans="15:20" x14ac:dyDescent="0.25">
      <c r="O282" s="268"/>
      <c r="P282" s="223"/>
      <c r="Q282" s="221"/>
      <c r="R282" s="349"/>
      <c r="S282" s="267"/>
      <c r="T282" s="266"/>
    </row>
    <row r="283" spans="15:20" x14ac:dyDescent="0.25">
      <c r="O283" s="268"/>
      <c r="P283" s="223"/>
      <c r="Q283" s="221"/>
      <c r="R283" s="349"/>
      <c r="S283" s="267"/>
      <c r="T283" s="266"/>
    </row>
    <row r="284" spans="15:20" x14ac:dyDescent="0.25">
      <c r="O284" s="268"/>
      <c r="P284" s="223"/>
      <c r="Q284" s="221"/>
      <c r="R284" s="349"/>
      <c r="S284" s="267"/>
      <c r="T284" s="266"/>
    </row>
    <row r="285" spans="15:20" x14ac:dyDescent="0.25">
      <c r="O285" s="268"/>
      <c r="P285" s="223"/>
      <c r="Q285" s="221"/>
      <c r="R285" s="349"/>
      <c r="S285" s="267"/>
      <c r="T285" s="266"/>
    </row>
    <row r="286" spans="15:20" x14ac:dyDescent="0.25">
      <c r="O286" s="268"/>
      <c r="P286" s="223"/>
      <c r="Q286" s="221"/>
      <c r="R286" s="349"/>
      <c r="S286" s="267"/>
      <c r="T286" s="266"/>
    </row>
    <row r="287" spans="15:20" x14ac:dyDescent="0.25">
      <c r="O287" s="268"/>
      <c r="P287" s="223"/>
      <c r="Q287" s="221"/>
      <c r="R287" s="349"/>
      <c r="S287" s="267"/>
      <c r="T287" s="266"/>
    </row>
    <row r="288" spans="15:20" x14ac:dyDescent="0.25">
      <c r="O288" s="268"/>
      <c r="P288" s="223"/>
      <c r="Q288" s="221"/>
      <c r="R288" s="349"/>
      <c r="S288" s="267"/>
      <c r="T288" s="266"/>
    </row>
    <row r="289" spans="15:20" x14ac:dyDescent="0.25">
      <c r="O289" s="268"/>
      <c r="P289" s="223"/>
      <c r="Q289" s="221"/>
      <c r="R289" s="349"/>
      <c r="S289" s="267"/>
      <c r="T289" s="266"/>
    </row>
    <row r="290" spans="15:20" x14ac:dyDescent="0.25">
      <c r="O290" s="268"/>
      <c r="P290" s="223"/>
      <c r="Q290" s="221"/>
      <c r="R290" s="349"/>
      <c r="S290" s="267"/>
      <c r="T290" s="266"/>
    </row>
    <row r="291" spans="15:20" x14ac:dyDescent="0.25">
      <c r="O291" s="268"/>
      <c r="P291" s="223"/>
      <c r="Q291" s="221"/>
      <c r="R291" s="349"/>
      <c r="S291" s="267"/>
      <c r="T291" s="266"/>
    </row>
    <row r="292" spans="15:20" x14ac:dyDescent="0.25">
      <c r="O292" s="268"/>
      <c r="P292" s="223"/>
      <c r="Q292" s="221"/>
      <c r="R292" s="349"/>
      <c r="S292" s="267"/>
      <c r="T292" s="266"/>
    </row>
    <row r="293" spans="15:20" x14ac:dyDescent="0.25">
      <c r="O293" s="268"/>
      <c r="P293" s="223"/>
      <c r="Q293" s="221"/>
      <c r="R293" s="349"/>
      <c r="S293" s="267"/>
      <c r="T293" s="266"/>
    </row>
    <row r="294" spans="15:20" x14ac:dyDescent="0.25">
      <c r="O294" s="268"/>
      <c r="P294" s="223"/>
      <c r="Q294" s="221"/>
      <c r="R294" s="349"/>
      <c r="S294" s="267"/>
      <c r="T294" s="266"/>
    </row>
    <row r="295" spans="15:20" x14ac:dyDescent="0.25">
      <c r="O295" s="268"/>
      <c r="P295" s="223"/>
      <c r="Q295" s="221"/>
      <c r="R295" s="349"/>
      <c r="S295" s="267"/>
      <c r="T295" s="266"/>
    </row>
    <row r="296" spans="15:20" x14ac:dyDescent="0.25">
      <c r="O296" s="268"/>
      <c r="P296" s="223"/>
      <c r="Q296" s="221"/>
      <c r="R296" s="349"/>
      <c r="S296" s="267"/>
      <c r="T296" s="266"/>
    </row>
    <row r="297" spans="15:20" x14ac:dyDescent="0.25">
      <c r="O297" s="268"/>
      <c r="P297" s="223"/>
      <c r="Q297" s="221"/>
      <c r="R297" s="349"/>
      <c r="S297" s="267"/>
      <c r="T297" s="266"/>
    </row>
    <row r="298" spans="15:20" x14ac:dyDescent="0.25">
      <c r="O298" s="268"/>
      <c r="P298" s="223"/>
      <c r="Q298" s="221"/>
      <c r="R298" s="349"/>
      <c r="S298" s="267"/>
      <c r="T298" s="266"/>
    </row>
    <row r="299" spans="15:20" x14ac:dyDescent="0.25">
      <c r="O299" s="268"/>
      <c r="P299" s="223"/>
      <c r="Q299" s="221"/>
      <c r="R299" s="349"/>
      <c r="S299" s="267"/>
      <c r="T299" s="266"/>
    </row>
    <row r="300" spans="15:20" x14ac:dyDescent="0.25">
      <c r="O300" s="268"/>
      <c r="P300" s="223"/>
      <c r="Q300" s="221"/>
      <c r="R300" s="349"/>
      <c r="S300" s="267"/>
      <c r="T300" s="266"/>
    </row>
    <row r="301" spans="15:20" x14ac:dyDescent="0.25">
      <c r="O301" s="268"/>
      <c r="P301" s="223"/>
      <c r="Q301" s="221"/>
      <c r="R301" s="349"/>
      <c r="S301" s="267"/>
      <c r="T301" s="266"/>
    </row>
    <row r="302" spans="15:20" x14ac:dyDescent="0.25">
      <c r="O302" s="268"/>
      <c r="P302" s="223"/>
      <c r="Q302" s="221"/>
      <c r="R302" s="349"/>
      <c r="S302" s="267"/>
      <c r="T302" s="266"/>
    </row>
    <row r="303" spans="15:20" x14ac:dyDescent="0.25">
      <c r="O303" s="268"/>
      <c r="P303" s="223"/>
      <c r="Q303" s="221"/>
      <c r="R303" s="349"/>
      <c r="S303" s="267"/>
      <c r="T303" s="266"/>
    </row>
    <row r="304" spans="15:20" x14ac:dyDescent="0.25">
      <c r="O304" s="268"/>
      <c r="P304" s="223"/>
      <c r="Q304" s="221"/>
      <c r="R304" s="349"/>
      <c r="S304" s="267"/>
      <c r="T304" s="266"/>
    </row>
    <row r="305" spans="15:20" x14ac:dyDescent="0.25">
      <c r="O305" s="268"/>
      <c r="P305" s="223"/>
      <c r="Q305" s="221"/>
      <c r="R305" s="349"/>
      <c r="S305" s="267"/>
      <c r="T305" s="266"/>
    </row>
    <row r="306" spans="15:20" x14ac:dyDescent="0.25">
      <c r="O306" s="268"/>
      <c r="P306" s="223"/>
      <c r="Q306" s="221"/>
      <c r="R306" s="349"/>
      <c r="S306" s="267"/>
      <c r="T306" s="266"/>
    </row>
    <row r="307" spans="15:20" x14ac:dyDescent="0.25">
      <c r="O307" s="268"/>
      <c r="P307" s="223"/>
      <c r="Q307" s="221"/>
      <c r="R307" s="349"/>
      <c r="S307" s="267"/>
      <c r="T307" s="266"/>
    </row>
    <row r="308" spans="15:20" x14ac:dyDescent="0.25">
      <c r="O308" s="268"/>
      <c r="P308" s="223"/>
      <c r="Q308" s="221"/>
      <c r="R308" s="349"/>
      <c r="S308" s="267"/>
      <c r="T308" s="266"/>
    </row>
    <row r="309" spans="15:20" x14ac:dyDescent="0.25">
      <c r="O309" s="268"/>
      <c r="P309" s="223"/>
      <c r="Q309" s="221"/>
      <c r="R309" s="349"/>
      <c r="S309" s="267"/>
      <c r="T309" s="266"/>
    </row>
    <row r="310" spans="15:20" x14ac:dyDescent="0.25">
      <c r="O310" s="268"/>
      <c r="P310" s="223"/>
      <c r="Q310" s="221"/>
      <c r="R310" s="349"/>
      <c r="S310" s="267"/>
      <c r="T310" s="266"/>
    </row>
    <row r="311" spans="15:20" x14ac:dyDescent="0.25">
      <c r="O311" s="268"/>
      <c r="P311" s="223"/>
      <c r="Q311" s="221"/>
      <c r="R311" s="349"/>
      <c r="S311" s="267"/>
      <c r="T311" s="266"/>
    </row>
    <row r="312" spans="15:20" x14ac:dyDescent="0.25">
      <c r="O312" s="268"/>
      <c r="P312" s="223"/>
      <c r="Q312" s="221"/>
      <c r="R312" s="349"/>
      <c r="S312" s="267"/>
      <c r="T312" s="266"/>
    </row>
    <row r="313" spans="15:20" x14ac:dyDescent="0.25">
      <c r="O313" s="268"/>
      <c r="P313" s="223"/>
      <c r="Q313" s="221"/>
      <c r="R313" s="349"/>
      <c r="S313" s="267"/>
      <c r="T313" s="266"/>
    </row>
    <row r="314" spans="15:20" x14ac:dyDescent="0.25">
      <c r="O314" s="268"/>
      <c r="P314" s="223"/>
      <c r="Q314" s="221"/>
      <c r="R314" s="349"/>
      <c r="S314" s="267"/>
      <c r="T314" s="266"/>
    </row>
    <row r="315" spans="15:20" x14ac:dyDescent="0.25">
      <c r="O315" s="268"/>
      <c r="P315" s="223"/>
      <c r="Q315" s="221"/>
      <c r="R315" s="349"/>
      <c r="S315" s="267"/>
      <c r="T315" s="266"/>
    </row>
    <row r="316" spans="15:20" x14ac:dyDescent="0.25">
      <c r="O316" s="268"/>
      <c r="P316" s="223"/>
      <c r="Q316" s="221"/>
      <c r="R316" s="349"/>
      <c r="S316" s="267"/>
      <c r="T316" s="266"/>
    </row>
    <row r="317" spans="15:20" x14ac:dyDescent="0.25">
      <c r="O317" s="268"/>
      <c r="P317" s="223"/>
      <c r="Q317" s="221"/>
      <c r="R317" s="349"/>
      <c r="S317" s="267"/>
      <c r="T317" s="266"/>
    </row>
    <row r="318" spans="15:20" x14ac:dyDescent="0.25">
      <c r="O318" s="268"/>
      <c r="P318" s="223"/>
      <c r="Q318" s="221"/>
      <c r="R318" s="349"/>
      <c r="S318" s="267"/>
      <c r="T318" s="266"/>
    </row>
    <row r="319" spans="15:20" x14ac:dyDescent="0.25">
      <c r="O319" s="268"/>
      <c r="P319" s="223"/>
      <c r="Q319" s="221"/>
      <c r="R319" s="349"/>
      <c r="S319" s="267"/>
      <c r="T319" s="266"/>
    </row>
    <row r="320" spans="15:20" x14ac:dyDescent="0.25">
      <c r="O320" s="268"/>
      <c r="P320" s="223"/>
      <c r="Q320" s="221"/>
      <c r="R320" s="349"/>
      <c r="S320" s="267"/>
      <c r="T320" s="266"/>
    </row>
    <row r="321" spans="15:20" x14ac:dyDescent="0.25">
      <c r="O321" s="268"/>
      <c r="P321" s="223"/>
      <c r="Q321" s="221"/>
      <c r="R321" s="349"/>
      <c r="S321" s="267"/>
      <c r="T321" s="266"/>
    </row>
    <row r="322" spans="15:20" x14ac:dyDescent="0.25">
      <c r="O322" s="268"/>
      <c r="P322" s="223"/>
      <c r="Q322" s="221"/>
      <c r="R322" s="349"/>
      <c r="S322" s="267"/>
      <c r="T322" s="266"/>
    </row>
    <row r="323" spans="15:20" x14ac:dyDescent="0.25">
      <c r="O323" s="268"/>
      <c r="P323" s="223"/>
      <c r="Q323" s="221"/>
      <c r="R323" s="349"/>
      <c r="S323" s="267"/>
      <c r="T323" s="266"/>
    </row>
    <row r="324" spans="15:20" x14ac:dyDescent="0.25">
      <c r="O324" s="268"/>
      <c r="P324" s="223"/>
      <c r="Q324" s="221"/>
      <c r="R324" s="349"/>
      <c r="S324" s="267"/>
      <c r="T324" s="266"/>
    </row>
    <row r="325" spans="15:20" x14ac:dyDescent="0.25">
      <c r="O325" s="268"/>
      <c r="P325" s="223"/>
      <c r="Q325" s="221"/>
      <c r="R325" s="349"/>
      <c r="S325" s="267"/>
      <c r="T325" s="266"/>
    </row>
    <row r="326" spans="15:20" x14ac:dyDescent="0.25">
      <c r="O326" s="268"/>
      <c r="P326" s="223"/>
      <c r="Q326" s="221"/>
      <c r="R326" s="349"/>
      <c r="S326" s="267"/>
      <c r="T326" s="266"/>
    </row>
    <row r="327" spans="15:20" x14ac:dyDescent="0.25">
      <c r="O327" s="268"/>
      <c r="P327" s="223"/>
      <c r="Q327" s="221"/>
      <c r="R327" s="349"/>
      <c r="S327" s="267"/>
      <c r="T327" s="266"/>
    </row>
    <row r="328" spans="15:20" x14ac:dyDescent="0.25">
      <c r="O328" s="268"/>
      <c r="P328" s="223"/>
      <c r="Q328" s="221"/>
      <c r="R328" s="349"/>
      <c r="S328" s="267"/>
      <c r="T328" s="266"/>
    </row>
    <row r="329" spans="15:20" x14ac:dyDescent="0.25">
      <c r="O329" s="268"/>
      <c r="P329" s="223"/>
      <c r="Q329" s="221"/>
      <c r="R329" s="349"/>
      <c r="S329" s="267"/>
      <c r="T329" s="266"/>
    </row>
    <row r="330" spans="15:20" x14ac:dyDescent="0.25">
      <c r="O330" s="268"/>
      <c r="P330" s="223"/>
      <c r="Q330" s="221"/>
      <c r="R330" s="349"/>
      <c r="S330" s="267"/>
      <c r="T330" s="266"/>
    </row>
    <row r="331" spans="15:20" x14ac:dyDescent="0.25">
      <c r="O331" s="268"/>
      <c r="P331" s="223"/>
      <c r="Q331" s="221"/>
      <c r="R331" s="349"/>
      <c r="S331" s="267"/>
      <c r="T331" s="266"/>
    </row>
    <row r="332" spans="15:20" x14ac:dyDescent="0.25">
      <c r="O332" s="268"/>
      <c r="P332" s="223"/>
      <c r="Q332" s="221"/>
      <c r="R332" s="349"/>
      <c r="S332" s="267"/>
      <c r="T332" s="266"/>
    </row>
    <row r="333" spans="15:20" x14ac:dyDescent="0.25">
      <c r="O333" s="268"/>
      <c r="P333" s="223"/>
      <c r="Q333" s="221"/>
      <c r="R333" s="349"/>
      <c r="S333" s="267"/>
      <c r="T333" s="266"/>
    </row>
    <row r="334" spans="15:20" x14ac:dyDescent="0.25">
      <c r="O334" s="268"/>
      <c r="P334" s="223"/>
      <c r="Q334" s="221"/>
      <c r="R334" s="349"/>
      <c r="S334" s="267"/>
      <c r="T334" s="266"/>
    </row>
    <row r="335" spans="15:20" x14ac:dyDescent="0.25">
      <c r="O335" s="268"/>
      <c r="P335" s="223"/>
      <c r="Q335" s="221"/>
      <c r="R335" s="349"/>
      <c r="S335" s="267"/>
      <c r="T335" s="266"/>
    </row>
    <row r="336" spans="15:20" x14ac:dyDescent="0.25">
      <c r="O336" s="268"/>
      <c r="P336" s="223"/>
      <c r="Q336" s="221"/>
      <c r="R336" s="349"/>
      <c r="S336" s="267"/>
      <c r="T336" s="266"/>
    </row>
    <row r="337" spans="15:20" x14ac:dyDescent="0.25">
      <c r="O337" s="268"/>
      <c r="P337" s="223"/>
      <c r="Q337" s="221"/>
      <c r="R337" s="349"/>
      <c r="S337" s="267"/>
      <c r="T337" s="266"/>
    </row>
    <row r="338" spans="15:20" x14ac:dyDescent="0.25">
      <c r="O338" s="268"/>
      <c r="P338" s="223"/>
      <c r="Q338" s="221"/>
      <c r="R338" s="349"/>
      <c r="S338" s="267"/>
      <c r="T338" s="266"/>
    </row>
    <row r="339" spans="15:20" x14ac:dyDescent="0.25">
      <c r="O339" s="268"/>
      <c r="P339" s="223"/>
      <c r="Q339" s="221"/>
      <c r="R339" s="349"/>
      <c r="S339" s="267"/>
      <c r="T339" s="266"/>
    </row>
    <row r="340" spans="15:20" x14ac:dyDescent="0.25">
      <c r="O340" s="268"/>
      <c r="P340" s="223"/>
      <c r="Q340" s="221"/>
      <c r="R340" s="349"/>
      <c r="S340" s="267"/>
      <c r="T340" s="266"/>
    </row>
    <row r="341" spans="15:20" x14ac:dyDescent="0.25">
      <c r="O341" s="268"/>
      <c r="P341" s="223"/>
      <c r="Q341" s="221"/>
      <c r="R341" s="349"/>
      <c r="S341" s="267"/>
      <c r="T341" s="266"/>
    </row>
    <row r="342" spans="15:20" x14ac:dyDescent="0.25">
      <c r="O342" s="268"/>
      <c r="P342" s="223"/>
      <c r="Q342" s="221"/>
      <c r="R342" s="349"/>
      <c r="S342" s="267"/>
      <c r="T342" s="266"/>
    </row>
    <row r="343" spans="15:20" x14ac:dyDescent="0.25">
      <c r="O343" s="268"/>
      <c r="P343" s="223"/>
      <c r="Q343" s="221"/>
      <c r="R343" s="349"/>
      <c r="S343" s="267"/>
      <c r="T343" s="266"/>
    </row>
    <row r="344" spans="15:20" x14ac:dyDescent="0.25">
      <c r="O344" s="268"/>
      <c r="P344" s="223"/>
      <c r="Q344" s="221"/>
      <c r="R344" s="349"/>
      <c r="S344" s="267"/>
      <c r="T344" s="266"/>
    </row>
    <row r="345" spans="15:20" x14ac:dyDescent="0.25">
      <c r="O345" s="268"/>
      <c r="P345" s="223"/>
      <c r="Q345" s="221"/>
      <c r="R345" s="349"/>
      <c r="S345" s="267"/>
      <c r="T345" s="266"/>
    </row>
    <row r="346" spans="15:20" x14ac:dyDescent="0.25">
      <c r="O346" s="268"/>
      <c r="P346" s="223"/>
      <c r="Q346" s="221"/>
      <c r="R346" s="349"/>
      <c r="S346" s="267"/>
      <c r="T346" s="266"/>
    </row>
    <row r="347" spans="15:20" x14ac:dyDescent="0.25">
      <c r="O347" s="268"/>
      <c r="P347" s="223"/>
      <c r="Q347" s="221"/>
      <c r="R347" s="349"/>
      <c r="S347" s="267"/>
      <c r="T347" s="266"/>
    </row>
    <row r="348" spans="15:20" x14ac:dyDescent="0.25">
      <c r="O348" s="268"/>
      <c r="P348" s="223"/>
      <c r="Q348" s="221"/>
      <c r="R348" s="349"/>
      <c r="S348" s="267"/>
      <c r="T348" s="266"/>
    </row>
    <row r="349" spans="15:20" x14ac:dyDescent="0.25">
      <c r="O349" s="268"/>
      <c r="P349" s="223"/>
      <c r="Q349" s="221"/>
      <c r="R349" s="349"/>
      <c r="S349" s="267"/>
      <c r="T349" s="266"/>
    </row>
    <row r="350" spans="15:20" x14ac:dyDescent="0.25">
      <c r="O350" s="268"/>
      <c r="P350" s="223"/>
      <c r="Q350" s="221"/>
      <c r="R350" s="349"/>
      <c r="S350" s="267"/>
      <c r="T350" s="266"/>
    </row>
    <row r="351" spans="15:20" x14ac:dyDescent="0.25">
      <c r="O351" s="268"/>
      <c r="P351" s="223"/>
      <c r="Q351" s="221"/>
      <c r="R351" s="349"/>
      <c r="S351" s="267"/>
      <c r="T351" s="266"/>
    </row>
    <row r="352" spans="15:20" x14ac:dyDescent="0.25">
      <c r="O352" s="268"/>
      <c r="P352" s="223"/>
      <c r="Q352" s="221"/>
      <c r="R352" s="349"/>
      <c r="S352" s="267"/>
      <c r="T352" s="266"/>
    </row>
    <row r="353" spans="15:20" x14ac:dyDescent="0.25">
      <c r="O353" s="268"/>
      <c r="P353" s="223"/>
      <c r="Q353" s="221"/>
      <c r="R353" s="349"/>
      <c r="S353" s="267"/>
      <c r="T353" s="266"/>
    </row>
    <row r="354" spans="15:20" x14ac:dyDescent="0.25">
      <c r="O354" s="268"/>
      <c r="P354" s="223"/>
      <c r="Q354" s="221"/>
      <c r="R354" s="349"/>
      <c r="S354" s="267"/>
      <c r="T354" s="266"/>
    </row>
    <row r="355" spans="15:20" x14ac:dyDescent="0.25">
      <c r="O355" s="268"/>
      <c r="P355" s="223"/>
      <c r="Q355" s="221"/>
      <c r="R355" s="349"/>
      <c r="S355" s="267"/>
      <c r="T355" s="266"/>
    </row>
    <row r="356" spans="15:20" x14ac:dyDescent="0.25">
      <c r="O356" s="268"/>
      <c r="P356" s="223"/>
      <c r="Q356" s="221"/>
      <c r="R356" s="349"/>
      <c r="S356" s="267"/>
      <c r="T356" s="266"/>
    </row>
    <row r="357" spans="15:20" x14ac:dyDescent="0.25">
      <c r="O357" s="268"/>
      <c r="P357" s="223"/>
      <c r="Q357" s="221"/>
      <c r="R357" s="349"/>
      <c r="S357" s="267"/>
      <c r="T357" s="266"/>
    </row>
    <row r="358" spans="15:20" x14ac:dyDescent="0.25">
      <c r="O358" s="268"/>
      <c r="P358" s="223"/>
      <c r="Q358" s="221"/>
      <c r="R358" s="349"/>
      <c r="S358" s="267"/>
      <c r="T358" s="266"/>
    </row>
    <row r="359" spans="15:20" x14ac:dyDescent="0.25">
      <c r="O359" s="268"/>
      <c r="P359" s="223"/>
      <c r="Q359" s="221"/>
      <c r="R359" s="349"/>
      <c r="S359" s="267"/>
      <c r="T359" s="266"/>
    </row>
    <row r="360" spans="15:20" x14ac:dyDescent="0.25">
      <c r="O360" s="268"/>
      <c r="P360" s="223"/>
      <c r="Q360" s="221"/>
      <c r="R360" s="349"/>
      <c r="S360" s="267"/>
      <c r="T360" s="266"/>
    </row>
    <row r="361" spans="15:20" x14ac:dyDescent="0.25">
      <c r="O361" s="268"/>
      <c r="P361" s="223"/>
      <c r="Q361" s="221"/>
      <c r="R361" s="349"/>
      <c r="S361" s="267"/>
      <c r="T361" s="266"/>
    </row>
    <row r="362" spans="15:20" x14ac:dyDescent="0.25">
      <c r="O362" s="268"/>
      <c r="P362" s="223"/>
      <c r="Q362" s="221"/>
      <c r="R362" s="349"/>
      <c r="S362" s="267"/>
      <c r="T362" s="266"/>
    </row>
    <row r="363" spans="15:20" x14ac:dyDescent="0.25">
      <c r="O363" s="268"/>
      <c r="P363" s="223"/>
      <c r="Q363" s="221"/>
      <c r="R363" s="349"/>
      <c r="S363" s="267"/>
      <c r="T363" s="266"/>
    </row>
    <row r="364" spans="15:20" x14ac:dyDescent="0.25">
      <c r="O364" s="268"/>
      <c r="P364" s="223"/>
      <c r="Q364" s="221"/>
      <c r="R364" s="349"/>
      <c r="S364" s="267"/>
      <c r="T364" s="266"/>
    </row>
    <row r="365" spans="15:20" x14ac:dyDescent="0.25">
      <c r="O365" s="268"/>
      <c r="P365" s="223"/>
      <c r="Q365" s="221"/>
      <c r="R365" s="349"/>
      <c r="S365" s="267"/>
      <c r="T365" s="266"/>
    </row>
    <row r="366" spans="15:20" x14ac:dyDescent="0.25">
      <c r="O366" s="268"/>
      <c r="P366" s="223"/>
      <c r="Q366" s="221"/>
      <c r="R366" s="349"/>
      <c r="S366" s="267"/>
      <c r="T366" s="266"/>
    </row>
    <row r="367" spans="15:20" x14ac:dyDescent="0.25">
      <c r="O367" s="268"/>
      <c r="P367" s="223"/>
      <c r="Q367" s="221"/>
      <c r="R367" s="349"/>
      <c r="S367" s="267"/>
      <c r="T367" s="266"/>
    </row>
    <row r="368" spans="15:20" x14ac:dyDescent="0.25">
      <c r="O368" s="268"/>
      <c r="P368" s="223"/>
      <c r="Q368" s="221"/>
      <c r="R368" s="349"/>
      <c r="S368" s="267"/>
      <c r="T368" s="266"/>
    </row>
    <row r="369" spans="15:20" x14ac:dyDescent="0.25">
      <c r="O369" s="268"/>
      <c r="P369" s="223"/>
      <c r="Q369" s="221"/>
      <c r="R369" s="349"/>
      <c r="S369" s="267"/>
      <c r="T369" s="266"/>
    </row>
    <row r="370" spans="15:20" x14ac:dyDescent="0.25">
      <c r="O370" s="268"/>
      <c r="P370" s="223"/>
      <c r="Q370" s="221"/>
      <c r="R370" s="349"/>
      <c r="S370" s="267"/>
      <c r="T370" s="266"/>
    </row>
    <row r="371" spans="15:20" x14ac:dyDescent="0.25">
      <c r="O371" s="268"/>
      <c r="P371" s="223"/>
      <c r="Q371" s="221"/>
      <c r="R371" s="349"/>
      <c r="S371" s="267"/>
      <c r="T371" s="266"/>
    </row>
    <row r="372" spans="15:20" x14ac:dyDescent="0.25">
      <c r="O372" s="268"/>
      <c r="P372" s="223"/>
      <c r="Q372" s="221"/>
      <c r="R372" s="349"/>
      <c r="S372" s="267"/>
      <c r="T372" s="266"/>
    </row>
    <row r="373" spans="15:20" x14ac:dyDescent="0.25">
      <c r="O373" s="268"/>
      <c r="P373" s="223"/>
      <c r="Q373" s="221"/>
      <c r="R373" s="349"/>
      <c r="S373" s="267"/>
      <c r="T373" s="266"/>
    </row>
    <row r="374" spans="15:20" x14ac:dyDescent="0.25">
      <c r="O374" s="268"/>
      <c r="P374" s="223"/>
      <c r="Q374" s="221"/>
      <c r="R374" s="349"/>
      <c r="S374" s="267"/>
      <c r="T374" s="266"/>
    </row>
    <row r="375" spans="15:20" x14ac:dyDescent="0.25">
      <c r="O375" s="268"/>
      <c r="P375" s="223"/>
      <c r="Q375" s="221"/>
      <c r="R375" s="349"/>
      <c r="S375" s="267"/>
      <c r="T375" s="266"/>
    </row>
    <row r="376" spans="15:20" x14ac:dyDescent="0.25">
      <c r="O376" s="268"/>
      <c r="P376" s="223"/>
      <c r="Q376" s="221"/>
      <c r="R376" s="349"/>
      <c r="S376" s="267"/>
      <c r="T376" s="266"/>
    </row>
    <row r="377" spans="15:20" x14ac:dyDescent="0.25">
      <c r="O377" s="268"/>
      <c r="P377" s="223"/>
      <c r="Q377" s="221"/>
      <c r="R377" s="349"/>
      <c r="S377" s="267"/>
      <c r="T377" s="266"/>
    </row>
    <row r="378" spans="15:20" x14ac:dyDescent="0.25">
      <c r="O378" s="268"/>
      <c r="P378" s="223"/>
      <c r="Q378" s="221"/>
      <c r="R378" s="349"/>
      <c r="S378" s="267"/>
      <c r="T378" s="266"/>
    </row>
    <row r="379" spans="15:20" x14ac:dyDescent="0.25">
      <c r="O379" s="268"/>
      <c r="P379" s="223"/>
      <c r="Q379" s="221"/>
      <c r="R379" s="349"/>
      <c r="S379" s="267"/>
      <c r="T379" s="266"/>
    </row>
    <row r="380" spans="15:20" x14ac:dyDescent="0.25">
      <c r="O380" s="268"/>
      <c r="P380" s="223"/>
      <c r="Q380" s="221"/>
      <c r="R380" s="349"/>
      <c r="S380" s="267"/>
      <c r="T380" s="266"/>
    </row>
    <row r="381" spans="15:20" x14ac:dyDescent="0.25">
      <c r="O381" s="268"/>
      <c r="P381" s="223"/>
      <c r="Q381" s="221"/>
      <c r="R381" s="349"/>
      <c r="S381" s="267"/>
      <c r="T381" s="266"/>
    </row>
    <row r="382" spans="15:20" x14ac:dyDescent="0.25">
      <c r="O382" s="268"/>
      <c r="P382" s="223"/>
      <c r="Q382" s="221"/>
      <c r="R382" s="349"/>
      <c r="S382" s="267"/>
      <c r="T382" s="266"/>
    </row>
    <row r="383" spans="15:20" x14ac:dyDescent="0.25">
      <c r="O383" s="268"/>
      <c r="P383" s="223"/>
      <c r="Q383" s="221"/>
      <c r="R383" s="349"/>
      <c r="S383" s="267"/>
      <c r="T383" s="266"/>
    </row>
    <row r="384" spans="15:20" x14ac:dyDescent="0.25">
      <c r="O384" s="268"/>
      <c r="P384" s="223"/>
      <c r="Q384" s="221"/>
      <c r="R384" s="349"/>
      <c r="S384" s="267"/>
      <c r="T384" s="266"/>
    </row>
    <row r="385" spans="15:20" x14ac:dyDescent="0.25">
      <c r="O385" s="268"/>
      <c r="P385" s="223"/>
      <c r="Q385" s="221"/>
      <c r="R385" s="349"/>
      <c r="S385" s="267"/>
      <c r="T385" s="266"/>
    </row>
    <row r="386" spans="15:20" x14ac:dyDescent="0.25">
      <c r="O386" s="268"/>
      <c r="P386" s="223"/>
      <c r="Q386" s="221"/>
      <c r="R386" s="349"/>
      <c r="S386" s="267"/>
      <c r="T386" s="266"/>
    </row>
    <row r="387" spans="15:20" x14ac:dyDescent="0.25">
      <c r="O387" s="268"/>
      <c r="P387" s="223"/>
      <c r="Q387" s="221"/>
      <c r="R387" s="349"/>
      <c r="S387" s="267"/>
      <c r="T387" s="266"/>
    </row>
    <row r="388" spans="15:20" x14ac:dyDescent="0.25">
      <c r="O388" s="268"/>
      <c r="P388" s="223"/>
      <c r="Q388" s="221"/>
      <c r="R388" s="349"/>
      <c r="S388" s="267"/>
      <c r="T388" s="266"/>
    </row>
    <row r="389" spans="15:20" x14ac:dyDescent="0.25">
      <c r="O389" s="268"/>
      <c r="P389" s="223"/>
      <c r="Q389" s="221"/>
      <c r="R389" s="349"/>
      <c r="S389" s="267"/>
      <c r="T389" s="266"/>
    </row>
    <row r="390" spans="15:20" x14ac:dyDescent="0.25">
      <c r="O390" s="268"/>
      <c r="P390" s="223"/>
      <c r="Q390" s="221"/>
      <c r="R390" s="349"/>
      <c r="S390" s="267"/>
      <c r="T390" s="266"/>
    </row>
    <row r="391" spans="15:20" x14ac:dyDescent="0.25">
      <c r="O391" s="268"/>
      <c r="P391" s="223"/>
      <c r="Q391" s="221"/>
      <c r="R391" s="349"/>
      <c r="S391" s="267"/>
      <c r="T391" s="266"/>
    </row>
    <row r="392" spans="15:20" x14ac:dyDescent="0.25">
      <c r="O392" s="268"/>
      <c r="P392" s="223"/>
      <c r="Q392" s="221"/>
      <c r="R392" s="349"/>
      <c r="S392" s="267"/>
      <c r="T392" s="266"/>
    </row>
    <row r="393" spans="15:20" x14ac:dyDescent="0.25">
      <c r="O393" s="268"/>
      <c r="P393" s="223"/>
      <c r="Q393" s="221"/>
      <c r="R393" s="349"/>
      <c r="S393" s="267"/>
      <c r="T393" s="266"/>
    </row>
    <row r="394" spans="15:20" x14ac:dyDescent="0.25">
      <c r="O394" s="268"/>
      <c r="P394" s="223"/>
      <c r="Q394" s="221"/>
      <c r="R394" s="349"/>
      <c r="S394" s="267"/>
      <c r="T394" s="266"/>
    </row>
  </sheetData>
  <sheetProtection algorithmName="SHA-512" hashValue="Hpo/rPJ+NXeh5MHQxitSbtmSl8f0EdBpG0fzTgIdZ1Z3aQjXLrVanMdoBHZpU6u3FNYHC9p+yRJ6aoBfqn+wZg==" saltValue="XzmyZpbwVTRRyLevF4PR3A==" spinCount="100000" sheet="1" objects="1" scenarios="1"/>
  <mergeCells count="1">
    <mergeCell ref="B1:C1"/>
  </mergeCells>
  <pageMargins left="0.25" right="0.25" top="0.75" bottom="0.75" header="0.3" footer="0.3"/>
  <pageSetup paperSize="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804A-942E-4F2C-B994-82F085E67C66}">
  <sheetPr>
    <tabColor rgb="FF00B0F0"/>
  </sheetPr>
  <dimension ref="A1:ND394"/>
  <sheetViews>
    <sheetView topLeftCell="B1" zoomScale="90" zoomScaleNormal="90" workbookViewId="0">
      <pane ySplit="2" topLeftCell="A3" activePane="bottomLeft" state="frozen"/>
      <selection activeCell="B2" sqref="B2"/>
      <selection pane="bottomLeft" activeCell="B16" sqref="B16"/>
    </sheetView>
  </sheetViews>
  <sheetFormatPr defaultRowHeight="15" x14ac:dyDescent="0.25"/>
  <cols>
    <col min="1" max="1" width="54" style="208" hidden="1" customWidth="1"/>
    <col min="2" max="2" width="49.5703125" style="208" customWidth="1"/>
    <col min="3" max="3" width="41.7109375" style="209" hidden="1" customWidth="1"/>
    <col min="4" max="4" width="12.42578125" style="208" hidden="1" customWidth="1"/>
    <col min="5" max="5" width="13.85546875" style="208" hidden="1" customWidth="1"/>
    <col min="6" max="6" width="11.5703125" style="208" hidden="1" customWidth="1"/>
    <col min="7" max="7" width="10.85546875" style="208" hidden="1" customWidth="1"/>
    <col min="8" max="8" width="15.140625" style="208" hidden="1" customWidth="1"/>
    <col min="9" max="9" width="2.28515625" style="208" hidden="1" customWidth="1"/>
    <col min="10" max="10" width="23.42578125" style="208" hidden="1" customWidth="1"/>
    <col min="11" max="11" width="14" style="210" customWidth="1"/>
    <col min="12" max="12" width="15.140625" style="210" customWidth="1"/>
    <col min="13" max="14" width="16" style="214" customWidth="1"/>
    <col min="15" max="15" width="16" style="265" customWidth="1"/>
    <col min="16" max="16" width="12.28515625" style="215" customWidth="1"/>
    <col min="17" max="17" width="18.28515625" style="213" customWidth="1"/>
    <col min="18" max="18" width="17.42578125" style="400" customWidth="1"/>
    <col min="19" max="19" width="18.85546875" style="264" hidden="1" customWidth="1"/>
    <col min="20" max="20" width="15.7109375" style="263" hidden="1" customWidth="1"/>
    <col min="21" max="21" width="16.140625" style="389" customWidth="1"/>
    <col min="22" max="22" width="15.85546875" style="389" bestFit="1" customWidth="1"/>
    <col min="23" max="23" width="13.42578125" style="389" bestFit="1" customWidth="1"/>
    <col min="24" max="24" width="22.28515625" style="432" customWidth="1"/>
    <col min="25" max="25" width="1.5703125" style="3" hidden="1" customWidth="1"/>
    <col min="26" max="109" width="9.140625" style="3"/>
    <col min="110" max="368" width="9.140625" style="4"/>
    <col min="369" max="16384" width="9.140625" style="2"/>
  </cols>
  <sheetData>
    <row r="1" spans="1:368" ht="55.5" customHeight="1" thickBot="1" x14ac:dyDescent="0.3">
      <c r="B1" s="408" t="s">
        <v>1421</v>
      </c>
      <c r="C1" s="409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307"/>
      <c r="P1" s="182"/>
      <c r="Q1" s="182"/>
      <c r="R1" s="380"/>
      <c r="S1" s="306"/>
      <c r="T1" s="381"/>
    </row>
    <row r="2" spans="1:368" ht="81" customHeight="1" thickBot="1" x14ac:dyDescent="0.3">
      <c r="A2" s="229" t="s">
        <v>1416</v>
      </c>
      <c r="B2" s="230" t="s">
        <v>1151</v>
      </c>
      <c r="C2" s="183" t="s">
        <v>582</v>
      </c>
      <c r="D2" s="184" t="s">
        <v>583</v>
      </c>
      <c r="E2" s="184" t="s">
        <v>584</v>
      </c>
      <c r="F2" s="184" t="s">
        <v>585</v>
      </c>
      <c r="G2" s="184" t="s">
        <v>586</v>
      </c>
      <c r="H2" s="184" t="s">
        <v>587</v>
      </c>
      <c r="I2" s="184" t="s">
        <v>588</v>
      </c>
      <c r="J2" s="185" t="s">
        <v>1152</v>
      </c>
      <c r="K2" s="185" t="s">
        <v>1158</v>
      </c>
      <c r="L2" s="304" t="s">
        <v>1177</v>
      </c>
      <c r="M2" s="303" t="s">
        <v>1175</v>
      </c>
      <c r="N2" s="303" t="s">
        <v>1174</v>
      </c>
      <c r="O2" s="302" t="s">
        <v>1165</v>
      </c>
      <c r="P2" s="185" t="s">
        <v>576</v>
      </c>
      <c r="Q2" s="330" t="s">
        <v>1153</v>
      </c>
      <c r="R2" s="382" t="s">
        <v>1166</v>
      </c>
      <c r="S2" s="301" t="s">
        <v>1161</v>
      </c>
      <c r="T2" s="383" t="s">
        <v>1162</v>
      </c>
      <c r="U2" s="433" t="s">
        <v>1428</v>
      </c>
      <c r="V2" s="401" t="s">
        <v>1425</v>
      </c>
      <c r="W2" s="402" t="s">
        <v>1426</v>
      </c>
      <c r="X2" s="378" t="s">
        <v>1429</v>
      </c>
    </row>
    <row r="3" spans="1:368" x14ac:dyDescent="0.25">
      <c r="A3" s="186" t="s">
        <v>589</v>
      </c>
      <c r="B3" s="186" t="str">
        <f t="shared" ref="B3:B66" si="0">PROPER(A3)</f>
        <v>Adams County Library</v>
      </c>
      <c r="C3" s="187" t="s">
        <v>590</v>
      </c>
      <c r="D3" s="188">
        <v>43</v>
      </c>
      <c r="E3" s="189">
        <v>18036</v>
      </c>
      <c r="F3" s="188">
        <v>1</v>
      </c>
      <c r="G3" s="188">
        <v>0</v>
      </c>
      <c r="H3" s="188" t="s">
        <v>591</v>
      </c>
      <c r="I3" s="188">
        <v>1000</v>
      </c>
      <c r="J3" s="190" t="s">
        <v>592</v>
      </c>
      <c r="K3" s="191">
        <v>0.85</v>
      </c>
      <c r="L3" s="297">
        <f t="shared" ref="L3:L66" si="1">1-K3</f>
        <v>0.15000000000000002</v>
      </c>
      <c r="M3" s="290">
        <v>10000</v>
      </c>
      <c r="N3" s="289">
        <v>5000</v>
      </c>
      <c r="O3" s="294">
        <f t="shared" ref="O3:O66" si="2">MAX(M3,N3)</f>
        <v>10000</v>
      </c>
      <c r="P3" s="192">
        <v>0</v>
      </c>
      <c r="Q3" s="193">
        <f t="shared" ref="Q3:Q66" si="3">O3-P3</f>
        <v>10000</v>
      </c>
      <c r="R3" s="384">
        <v>17487.560000000001</v>
      </c>
      <c r="S3" s="293">
        <f>MIN(Q3,R3)</f>
        <v>10000</v>
      </c>
      <c r="T3" s="385">
        <f>Q3-S3</f>
        <v>0</v>
      </c>
      <c r="U3" s="438">
        <f>R3/K3</f>
        <v>20573.600000000002</v>
      </c>
      <c r="V3" s="439">
        <f>U3*K3</f>
        <v>17487.560000000001</v>
      </c>
      <c r="W3" s="440">
        <f>U3*L3</f>
        <v>3086.0400000000009</v>
      </c>
      <c r="X3" s="441">
        <f>Q3-W3</f>
        <v>6913.9599999999991</v>
      </c>
      <c r="Y3" s="389">
        <f>U3-V3-W3</f>
        <v>0</v>
      </c>
    </row>
    <row r="4" spans="1:368" x14ac:dyDescent="0.25">
      <c r="A4" s="195" t="s">
        <v>593</v>
      </c>
      <c r="B4" s="195" t="str">
        <f t="shared" si="0"/>
        <v>Albertson Memorial Library</v>
      </c>
      <c r="C4" s="196" t="s">
        <v>594</v>
      </c>
      <c r="D4" s="197">
        <v>42</v>
      </c>
      <c r="E4" s="198">
        <v>2749</v>
      </c>
      <c r="F4" s="197">
        <v>1</v>
      </c>
      <c r="G4" s="197">
        <v>0</v>
      </c>
      <c r="H4" s="197" t="s">
        <v>595</v>
      </c>
      <c r="I4" s="197">
        <v>750</v>
      </c>
      <c r="J4" s="199" t="s">
        <v>299</v>
      </c>
      <c r="K4" s="200">
        <v>0.7</v>
      </c>
      <c r="L4" s="291">
        <f t="shared" si="1"/>
        <v>0.30000000000000004</v>
      </c>
      <c r="M4" s="290">
        <v>7500</v>
      </c>
      <c r="N4" s="289">
        <v>5000</v>
      </c>
      <c r="O4" s="288">
        <f t="shared" si="2"/>
        <v>7500</v>
      </c>
      <c r="P4" s="201">
        <v>0</v>
      </c>
      <c r="Q4" s="202">
        <f t="shared" si="3"/>
        <v>7500</v>
      </c>
      <c r="R4" s="390" t="s">
        <v>1176</v>
      </c>
      <c r="S4" s="287" t="s">
        <v>1176</v>
      </c>
      <c r="T4" s="391" t="s">
        <v>1176</v>
      </c>
      <c r="U4" s="392" t="s">
        <v>1176</v>
      </c>
      <c r="V4" s="393" t="s">
        <v>1176</v>
      </c>
      <c r="W4" s="394" t="s">
        <v>1176</v>
      </c>
      <c r="X4" s="431" t="s">
        <v>1176</v>
      </c>
      <c r="Y4" s="389" t="e">
        <f t="shared" ref="Y4:Y67" si="4">U4-V4-W4</f>
        <v>#VALUE!</v>
      </c>
    </row>
    <row r="5" spans="1:368" x14ac:dyDescent="0.25">
      <c r="A5" s="186" t="s">
        <v>596</v>
      </c>
      <c r="B5" s="186" t="str">
        <f t="shared" si="0"/>
        <v>Allen-Dietzman Public Library</v>
      </c>
      <c r="C5" s="187" t="s">
        <v>597</v>
      </c>
      <c r="D5" s="188">
        <v>43</v>
      </c>
      <c r="E5" s="189">
        <v>791</v>
      </c>
      <c r="F5" s="188">
        <v>1</v>
      </c>
      <c r="G5" s="188">
        <v>0</v>
      </c>
      <c r="H5" s="188" t="s">
        <v>598</v>
      </c>
      <c r="I5" s="188">
        <v>500</v>
      </c>
      <c r="J5" s="190" t="s">
        <v>599</v>
      </c>
      <c r="K5" s="191">
        <v>0.7</v>
      </c>
      <c r="L5" s="297">
        <f t="shared" si="1"/>
        <v>0.30000000000000004</v>
      </c>
      <c r="M5" s="296">
        <v>5000</v>
      </c>
      <c r="N5" s="295">
        <v>5000</v>
      </c>
      <c r="O5" s="294">
        <f t="shared" si="2"/>
        <v>5000</v>
      </c>
      <c r="P5" s="192">
        <v>0</v>
      </c>
      <c r="Q5" s="193">
        <f t="shared" si="3"/>
        <v>5000</v>
      </c>
      <c r="R5" s="384" t="s">
        <v>1176</v>
      </c>
      <c r="S5" s="293" t="s">
        <v>1176</v>
      </c>
      <c r="T5" s="385" t="s">
        <v>1176</v>
      </c>
      <c r="U5" s="386" t="s">
        <v>1176</v>
      </c>
      <c r="V5" s="387" t="s">
        <v>1176</v>
      </c>
      <c r="W5" s="388" t="s">
        <v>1176</v>
      </c>
      <c r="X5" s="430" t="s">
        <v>1176</v>
      </c>
      <c r="Y5" s="431" t="e">
        <f t="shared" si="4"/>
        <v>#VALUE!</v>
      </c>
    </row>
    <row r="6" spans="1:368" x14ac:dyDescent="0.25">
      <c r="A6" s="195" t="s">
        <v>600</v>
      </c>
      <c r="B6" s="195" t="str">
        <f t="shared" si="0"/>
        <v>Alma Public Library</v>
      </c>
      <c r="C6" s="196" t="s">
        <v>601</v>
      </c>
      <c r="D6" s="197">
        <v>43</v>
      </c>
      <c r="E6" s="198">
        <v>6068</v>
      </c>
      <c r="F6" s="197">
        <v>1</v>
      </c>
      <c r="G6" s="197">
        <v>0</v>
      </c>
      <c r="H6" s="197" t="s">
        <v>602</v>
      </c>
      <c r="I6" s="197">
        <v>1000</v>
      </c>
      <c r="J6" s="199" t="s">
        <v>301</v>
      </c>
      <c r="K6" s="200">
        <v>0.6</v>
      </c>
      <c r="L6" s="291">
        <f t="shared" si="1"/>
        <v>0.4</v>
      </c>
      <c r="M6" s="290">
        <v>10000</v>
      </c>
      <c r="N6" s="289">
        <v>5000</v>
      </c>
      <c r="O6" s="288">
        <f t="shared" si="2"/>
        <v>10000</v>
      </c>
      <c r="P6" s="201">
        <v>662</v>
      </c>
      <c r="Q6" s="202">
        <f t="shared" si="3"/>
        <v>9338</v>
      </c>
      <c r="R6" s="390">
        <v>9582.23</v>
      </c>
      <c r="S6" s="287">
        <f>MIN(Q6,R6)</f>
        <v>9338</v>
      </c>
      <c r="T6" s="391">
        <f>Q6-S6</f>
        <v>0</v>
      </c>
      <c r="U6" s="392">
        <f t="shared" ref="U6:U68" si="5">R6/K6</f>
        <v>15970.383333333333</v>
      </c>
      <c r="V6" s="393">
        <f t="shared" ref="V6:V68" si="6">U6*K6</f>
        <v>9582.23</v>
      </c>
      <c r="W6" s="394">
        <f t="shared" ref="W6:W68" si="7">U6*L6</f>
        <v>6388.1533333333336</v>
      </c>
      <c r="X6" s="431">
        <f t="shared" ref="X6:X68" si="8">Q6-W6</f>
        <v>2949.8466666666664</v>
      </c>
      <c r="Y6" s="430">
        <f t="shared" si="4"/>
        <v>0</v>
      </c>
    </row>
    <row r="7" spans="1:368" s="205" customFormat="1" x14ac:dyDescent="0.25">
      <c r="A7" s="204" t="s">
        <v>1197</v>
      </c>
      <c r="B7" s="186" t="str">
        <f t="shared" si="0"/>
        <v>Almond Branch (Portage County Public Library)</v>
      </c>
      <c r="C7" s="187">
        <v>122</v>
      </c>
      <c r="D7" s="188"/>
      <c r="E7" s="189"/>
      <c r="F7" s="188"/>
      <c r="G7" s="188"/>
      <c r="H7" s="188"/>
      <c r="I7" s="188"/>
      <c r="J7" s="190"/>
      <c r="K7" s="191">
        <v>0.8</v>
      </c>
      <c r="L7" s="297">
        <f t="shared" si="1"/>
        <v>0.19999999999999996</v>
      </c>
      <c r="M7" s="296" t="s">
        <v>1184</v>
      </c>
      <c r="N7" s="295">
        <v>5000</v>
      </c>
      <c r="O7" s="294">
        <f t="shared" si="2"/>
        <v>5000</v>
      </c>
      <c r="P7" s="192">
        <v>0</v>
      </c>
      <c r="Q7" s="193">
        <f t="shared" si="3"/>
        <v>5000</v>
      </c>
      <c r="R7" s="384">
        <v>9582.23</v>
      </c>
      <c r="S7" s="293">
        <f>MIN(Q7,R7)</f>
        <v>5000</v>
      </c>
      <c r="T7" s="385">
        <f>Q7-S7</f>
        <v>0</v>
      </c>
      <c r="U7" s="386">
        <f t="shared" si="5"/>
        <v>11977.787499999999</v>
      </c>
      <c r="V7" s="387">
        <f t="shared" si="6"/>
        <v>9582.23</v>
      </c>
      <c r="W7" s="388">
        <f t="shared" si="7"/>
        <v>2395.557499999999</v>
      </c>
      <c r="X7" s="430">
        <f t="shared" si="8"/>
        <v>2604.442500000001</v>
      </c>
      <c r="Y7" s="389">
        <f t="shared" si="4"/>
        <v>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</row>
    <row r="8" spans="1:368" s="4" customFormat="1" x14ac:dyDescent="0.25">
      <c r="A8" s="195" t="s">
        <v>603</v>
      </c>
      <c r="B8" s="195" t="str">
        <f t="shared" si="0"/>
        <v>Angie Williams Cox Public Library</v>
      </c>
      <c r="C8" s="196" t="s">
        <v>604</v>
      </c>
      <c r="D8" s="197">
        <v>42</v>
      </c>
      <c r="E8" s="198">
        <v>3728</v>
      </c>
      <c r="F8" s="197">
        <v>1</v>
      </c>
      <c r="G8" s="197">
        <v>0</v>
      </c>
      <c r="H8" s="197" t="s">
        <v>605</v>
      </c>
      <c r="I8" s="197">
        <v>750</v>
      </c>
      <c r="J8" s="199" t="s">
        <v>606</v>
      </c>
      <c r="K8" s="200">
        <v>0.7</v>
      </c>
      <c r="L8" s="291">
        <f t="shared" si="1"/>
        <v>0.30000000000000004</v>
      </c>
      <c r="M8" s="299">
        <v>7500</v>
      </c>
      <c r="N8" s="298">
        <v>7500</v>
      </c>
      <c r="O8" s="288">
        <f t="shared" si="2"/>
        <v>7500</v>
      </c>
      <c r="P8" s="201">
        <v>0</v>
      </c>
      <c r="Q8" s="202">
        <f t="shared" si="3"/>
        <v>7500</v>
      </c>
      <c r="R8" s="390">
        <v>9582.23</v>
      </c>
      <c r="S8" s="287">
        <f>MIN(Q8,R8)</f>
        <v>7500</v>
      </c>
      <c r="T8" s="391">
        <f>Q8-S8</f>
        <v>0</v>
      </c>
      <c r="U8" s="392">
        <f t="shared" si="5"/>
        <v>13688.9</v>
      </c>
      <c r="V8" s="393">
        <f t="shared" si="6"/>
        <v>9582.23</v>
      </c>
      <c r="W8" s="394">
        <f t="shared" si="7"/>
        <v>4106.67</v>
      </c>
      <c r="X8" s="431">
        <f t="shared" si="8"/>
        <v>3393.33</v>
      </c>
      <c r="Y8" s="389">
        <f t="shared" si="4"/>
        <v>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368" s="205" customFormat="1" x14ac:dyDescent="0.25">
      <c r="A9" s="204" t="s">
        <v>607</v>
      </c>
      <c r="B9" s="186" t="str">
        <f t="shared" si="0"/>
        <v>Antigo Public Library</v>
      </c>
      <c r="C9" s="187" t="s">
        <v>608</v>
      </c>
      <c r="D9" s="188">
        <v>43</v>
      </c>
      <c r="E9" s="189">
        <v>19907</v>
      </c>
      <c r="F9" s="188">
        <v>1</v>
      </c>
      <c r="G9" s="188">
        <v>3</v>
      </c>
      <c r="H9" s="188" t="s">
        <v>609</v>
      </c>
      <c r="I9" s="188">
        <v>1000</v>
      </c>
      <c r="J9" s="190" t="s">
        <v>305</v>
      </c>
      <c r="K9" s="191">
        <v>0.8</v>
      </c>
      <c r="L9" s="297">
        <f t="shared" si="1"/>
        <v>0.19999999999999996</v>
      </c>
      <c r="M9" s="296">
        <v>10000</v>
      </c>
      <c r="N9" s="295">
        <v>0</v>
      </c>
      <c r="O9" s="294">
        <f t="shared" si="2"/>
        <v>10000</v>
      </c>
      <c r="P9" s="192">
        <v>0</v>
      </c>
      <c r="Q9" s="193">
        <f t="shared" si="3"/>
        <v>10000</v>
      </c>
      <c r="R9" s="384" t="s">
        <v>1176</v>
      </c>
      <c r="S9" s="293" t="s">
        <v>1176</v>
      </c>
      <c r="T9" s="385" t="s">
        <v>1176</v>
      </c>
      <c r="U9" s="386" t="s">
        <v>1176</v>
      </c>
      <c r="V9" s="387" t="s">
        <v>1176</v>
      </c>
      <c r="W9" s="388" t="s">
        <v>1176</v>
      </c>
      <c r="X9" s="430" t="s">
        <v>1176</v>
      </c>
      <c r="Y9" s="389" t="e">
        <f t="shared" si="4"/>
        <v>#VALUE!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</row>
    <row r="10" spans="1:368" s="205" customFormat="1" x14ac:dyDescent="0.25">
      <c r="A10" s="195" t="s">
        <v>610</v>
      </c>
      <c r="B10" s="195" t="str">
        <f t="shared" si="0"/>
        <v>Argyle Public Library</v>
      </c>
      <c r="C10" s="196" t="s">
        <v>611</v>
      </c>
      <c r="D10" s="197">
        <v>42</v>
      </c>
      <c r="E10" s="198">
        <v>1605</v>
      </c>
      <c r="F10" s="197">
        <v>1</v>
      </c>
      <c r="G10" s="197">
        <v>0</v>
      </c>
      <c r="H10" s="197" t="s">
        <v>612</v>
      </c>
      <c r="I10" s="197">
        <v>500</v>
      </c>
      <c r="J10" s="199" t="s">
        <v>307</v>
      </c>
      <c r="K10" s="200">
        <v>0.6</v>
      </c>
      <c r="L10" s="291">
        <f t="shared" si="1"/>
        <v>0.4</v>
      </c>
      <c r="M10" s="299">
        <v>5000</v>
      </c>
      <c r="N10" s="298">
        <v>5000</v>
      </c>
      <c r="O10" s="288">
        <f t="shared" si="2"/>
        <v>5000</v>
      </c>
      <c r="P10" s="201">
        <v>0</v>
      </c>
      <c r="Q10" s="202">
        <f t="shared" si="3"/>
        <v>5000</v>
      </c>
      <c r="R10" s="390">
        <v>9582.23</v>
      </c>
      <c r="S10" s="287">
        <f>MIN(Q10,R10)</f>
        <v>5000</v>
      </c>
      <c r="T10" s="391">
        <f>Q10-S10</f>
        <v>0</v>
      </c>
      <c r="U10" s="392">
        <f>W10/L10</f>
        <v>12500</v>
      </c>
      <c r="V10" s="393">
        <f t="shared" si="6"/>
        <v>7500</v>
      </c>
      <c r="W10" s="394">
        <v>5000</v>
      </c>
      <c r="X10" s="431">
        <f t="shared" si="8"/>
        <v>0</v>
      </c>
      <c r="Y10" s="389">
        <f t="shared" si="4"/>
        <v>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</row>
    <row r="11" spans="1:368" s="205" customFormat="1" x14ac:dyDescent="0.25">
      <c r="A11" s="204" t="s">
        <v>1412</v>
      </c>
      <c r="B11" s="186" t="str">
        <f t="shared" si="0"/>
        <v>Athens Branch (Marathon County Public Library)</v>
      </c>
      <c r="C11" s="187"/>
      <c r="D11" s="188"/>
      <c r="E11" s="189"/>
      <c r="F11" s="188"/>
      <c r="G11" s="188"/>
      <c r="H11" s="188"/>
      <c r="I11" s="188"/>
      <c r="J11" s="190"/>
      <c r="K11" s="191">
        <v>0.6</v>
      </c>
      <c r="L11" s="297">
        <f t="shared" si="1"/>
        <v>0.4</v>
      </c>
      <c r="M11" s="296" t="s">
        <v>1184</v>
      </c>
      <c r="N11" s="295">
        <v>5000</v>
      </c>
      <c r="O11" s="294">
        <f t="shared" si="2"/>
        <v>5000</v>
      </c>
      <c r="P11" s="192">
        <v>0</v>
      </c>
      <c r="Q11" s="193">
        <f t="shared" si="3"/>
        <v>5000</v>
      </c>
      <c r="R11" s="384" t="s">
        <v>1176</v>
      </c>
      <c r="S11" s="293" t="s">
        <v>1176</v>
      </c>
      <c r="T11" s="385" t="s">
        <v>1176</v>
      </c>
      <c r="U11" s="386" t="s">
        <v>1176</v>
      </c>
      <c r="V11" s="387" t="s">
        <v>1176</v>
      </c>
      <c r="W11" s="388" t="s">
        <v>1176</v>
      </c>
      <c r="X11" s="430" t="s">
        <v>1176</v>
      </c>
      <c r="Y11" s="389" t="e">
        <f t="shared" si="4"/>
        <v>#VALUE!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</row>
    <row r="12" spans="1:368" x14ac:dyDescent="0.25">
      <c r="A12" s="195" t="s">
        <v>613</v>
      </c>
      <c r="B12" s="195" t="str">
        <f t="shared" si="0"/>
        <v>Augusta Memorial Public Library</v>
      </c>
      <c r="C12" s="196" t="s">
        <v>614</v>
      </c>
      <c r="D12" s="197">
        <v>42</v>
      </c>
      <c r="E12" s="198">
        <v>3143</v>
      </c>
      <c r="F12" s="197">
        <v>1</v>
      </c>
      <c r="G12" s="197">
        <v>0</v>
      </c>
      <c r="H12" s="197" t="s">
        <v>615</v>
      </c>
      <c r="I12" s="197">
        <v>750</v>
      </c>
      <c r="J12" s="199" t="s">
        <v>311</v>
      </c>
      <c r="K12" s="200">
        <v>0.7</v>
      </c>
      <c r="L12" s="291">
        <f t="shared" si="1"/>
        <v>0.30000000000000004</v>
      </c>
      <c r="M12" s="290">
        <v>7500</v>
      </c>
      <c r="N12" s="289">
        <v>5000</v>
      </c>
      <c r="O12" s="288">
        <f t="shared" si="2"/>
        <v>7500</v>
      </c>
      <c r="P12" s="201">
        <v>0</v>
      </c>
      <c r="Q12" s="202">
        <f t="shared" si="3"/>
        <v>7500</v>
      </c>
      <c r="R12" s="390" t="s">
        <v>1176</v>
      </c>
      <c r="S12" s="287" t="s">
        <v>1176</v>
      </c>
      <c r="T12" s="391" t="s">
        <v>1176</v>
      </c>
      <c r="U12" s="392" t="s">
        <v>1176</v>
      </c>
      <c r="V12" s="393" t="s">
        <v>1176</v>
      </c>
      <c r="W12" s="394" t="s">
        <v>1176</v>
      </c>
      <c r="X12" s="431" t="s">
        <v>1176</v>
      </c>
      <c r="Y12" s="389" t="e">
        <f t="shared" si="4"/>
        <v>#VALUE!</v>
      </c>
    </row>
    <row r="13" spans="1:368" s="205" customFormat="1" x14ac:dyDescent="0.25">
      <c r="A13" s="204" t="s">
        <v>616</v>
      </c>
      <c r="B13" s="186" t="str">
        <f t="shared" si="0"/>
        <v>Bad River Public Tribal Library</v>
      </c>
      <c r="C13" s="187" t="s">
        <v>617</v>
      </c>
      <c r="D13" s="188">
        <v>42</v>
      </c>
      <c r="E13" s="189">
        <v>1097</v>
      </c>
      <c r="F13" s="188">
        <v>1</v>
      </c>
      <c r="G13" s="188">
        <v>0</v>
      </c>
      <c r="H13" s="188" t="s">
        <v>618</v>
      </c>
      <c r="I13" s="188">
        <v>500</v>
      </c>
      <c r="J13" s="190" t="s">
        <v>619</v>
      </c>
      <c r="K13" s="191">
        <v>0.8</v>
      </c>
      <c r="L13" s="297">
        <f t="shared" si="1"/>
        <v>0.19999999999999996</v>
      </c>
      <c r="M13" s="296">
        <v>5000</v>
      </c>
      <c r="N13" s="295">
        <v>0</v>
      </c>
      <c r="O13" s="294">
        <f t="shared" si="2"/>
        <v>5000</v>
      </c>
      <c r="P13" s="192">
        <v>0</v>
      </c>
      <c r="Q13" s="193">
        <f t="shared" si="3"/>
        <v>5000</v>
      </c>
      <c r="R13" s="384" t="s">
        <v>1176</v>
      </c>
      <c r="S13" s="293" t="s">
        <v>1176</v>
      </c>
      <c r="T13" s="385" t="s">
        <v>1176</v>
      </c>
      <c r="U13" s="386" t="s">
        <v>1176</v>
      </c>
      <c r="V13" s="387" t="s">
        <v>1176</v>
      </c>
      <c r="W13" s="388" t="s">
        <v>1176</v>
      </c>
      <c r="X13" s="430" t="s">
        <v>1176</v>
      </c>
      <c r="Y13" s="389" t="e">
        <f t="shared" si="4"/>
        <v>#VALUE!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</row>
    <row r="14" spans="1:368" s="205" customFormat="1" x14ac:dyDescent="0.25">
      <c r="A14" s="186" t="s">
        <v>1198</v>
      </c>
      <c r="B14" s="195" t="str">
        <f t="shared" si="0"/>
        <v>Baileys Harbor Library (Door County Library)</v>
      </c>
      <c r="C14" s="187"/>
      <c r="D14" s="188"/>
      <c r="E14" s="189"/>
      <c r="F14" s="188"/>
      <c r="G14" s="188"/>
      <c r="H14" s="188"/>
      <c r="I14" s="188"/>
      <c r="J14" s="190"/>
      <c r="K14" s="200">
        <v>0.6</v>
      </c>
      <c r="L14" s="291">
        <f t="shared" si="1"/>
        <v>0.4</v>
      </c>
      <c r="M14" s="299" t="s">
        <v>1184</v>
      </c>
      <c r="N14" s="298">
        <v>5000</v>
      </c>
      <c r="O14" s="288">
        <f t="shared" si="2"/>
        <v>5000</v>
      </c>
      <c r="P14" s="201">
        <v>0</v>
      </c>
      <c r="Q14" s="202">
        <f t="shared" si="3"/>
        <v>5000</v>
      </c>
      <c r="R14" s="390">
        <v>9582.23</v>
      </c>
      <c r="S14" s="287">
        <f t="shared" ref="S14:S21" si="9">MIN(Q14,R14)</f>
        <v>5000</v>
      </c>
      <c r="T14" s="391">
        <f t="shared" ref="T14:T21" si="10">Q14-S14</f>
        <v>0</v>
      </c>
      <c r="U14" s="392">
        <f>W14/L14</f>
        <v>12500</v>
      </c>
      <c r="V14" s="393">
        <f t="shared" si="6"/>
        <v>7500</v>
      </c>
      <c r="W14" s="394">
        <v>5000</v>
      </c>
      <c r="X14" s="431">
        <f t="shared" si="8"/>
        <v>0</v>
      </c>
      <c r="Y14" s="389">
        <f t="shared" si="4"/>
        <v>0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</row>
    <row r="15" spans="1:368" x14ac:dyDescent="0.25">
      <c r="A15" s="195" t="s">
        <v>620</v>
      </c>
      <c r="B15" s="186" t="str">
        <f t="shared" si="0"/>
        <v>Balsam Lake Public Library</v>
      </c>
      <c r="C15" s="196" t="s">
        <v>621</v>
      </c>
      <c r="D15" s="197">
        <v>42</v>
      </c>
      <c r="E15" s="198">
        <v>2447</v>
      </c>
      <c r="F15" s="197">
        <v>1</v>
      </c>
      <c r="G15" s="197">
        <v>0</v>
      </c>
      <c r="H15" s="197" t="s">
        <v>622</v>
      </c>
      <c r="I15" s="197">
        <v>750</v>
      </c>
      <c r="J15" s="199" t="s">
        <v>623</v>
      </c>
      <c r="K15" s="191">
        <v>0.8</v>
      </c>
      <c r="L15" s="297">
        <f t="shared" si="1"/>
        <v>0.19999999999999996</v>
      </c>
      <c r="M15" s="290">
        <v>7500</v>
      </c>
      <c r="N15" s="289">
        <v>5000</v>
      </c>
      <c r="O15" s="294">
        <f t="shared" si="2"/>
        <v>7500</v>
      </c>
      <c r="P15" s="192">
        <v>0</v>
      </c>
      <c r="Q15" s="193">
        <f t="shared" si="3"/>
        <v>7500</v>
      </c>
      <c r="R15" s="384">
        <v>9582.23</v>
      </c>
      <c r="S15" s="293">
        <f t="shared" si="9"/>
        <v>7500</v>
      </c>
      <c r="T15" s="385">
        <f t="shared" si="10"/>
        <v>0</v>
      </c>
      <c r="U15" s="386">
        <f t="shared" si="5"/>
        <v>11977.787499999999</v>
      </c>
      <c r="V15" s="387">
        <f t="shared" si="6"/>
        <v>9582.23</v>
      </c>
      <c r="W15" s="388">
        <f t="shared" si="7"/>
        <v>2395.557499999999</v>
      </c>
      <c r="X15" s="430">
        <f t="shared" si="8"/>
        <v>5104.442500000001</v>
      </c>
      <c r="Y15" s="389">
        <f t="shared" si="4"/>
        <v>0</v>
      </c>
    </row>
    <row r="16" spans="1:368" x14ac:dyDescent="0.25">
      <c r="A16" s="186" t="s">
        <v>624</v>
      </c>
      <c r="B16" s="195" t="str">
        <f t="shared" si="0"/>
        <v>Barneveld Public Library</v>
      </c>
      <c r="C16" s="187" t="s">
        <v>625</v>
      </c>
      <c r="D16" s="188">
        <v>42</v>
      </c>
      <c r="E16" s="189">
        <v>3518</v>
      </c>
      <c r="F16" s="188">
        <v>1</v>
      </c>
      <c r="G16" s="188">
        <v>0</v>
      </c>
      <c r="H16" s="188" t="s">
        <v>626</v>
      </c>
      <c r="I16" s="188">
        <v>750</v>
      </c>
      <c r="J16" s="190" t="s">
        <v>314</v>
      </c>
      <c r="K16" s="200">
        <v>0.5</v>
      </c>
      <c r="L16" s="291">
        <f t="shared" si="1"/>
        <v>0.5</v>
      </c>
      <c r="M16" s="290">
        <v>7500</v>
      </c>
      <c r="N16" s="289">
        <v>5000</v>
      </c>
      <c r="O16" s="288">
        <f t="shared" si="2"/>
        <v>7500</v>
      </c>
      <c r="P16" s="201">
        <v>0</v>
      </c>
      <c r="Q16" s="202">
        <f t="shared" si="3"/>
        <v>7500</v>
      </c>
      <c r="R16" s="390">
        <v>9582.23</v>
      </c>
      <c r="S16" s="287">
        <f t="shared" si="9"/>
        <v>7500</v>
      </c>
      <c r="T16" s="391">
        <f t="shared" si="10"/>
        <v>0</v>
      </c>
      <c r="U16" s="392">
        <f>W16/L16</f>
        <v>15000</v>
      </c>
      <c r="V16" s="393">
        <f t="shared" si="6"/>
        <v>7500</v>
      </c>
      <c r="W16" s="394">
        <v>7500</v>
      </c>
      <c r="X16" s="431">
        <f t="shared" si="8"/>
        <v>0</v>
      </c>
      <c r="Y16" s="389">
        <f t="shared" si="4"/>
        <v>0</v>
      </c>
    </row>
    <row r="17" spans="1:368" x14ac:dyDescent="0.25">
      <c r="A17" s="195" t="s">
        <v>627</v>
      </c>
      <c r="B17" s="186" t="str">
        <f t="shared" si="0"/>
        <v>Bayfield Carnegie Public Library</v>
      </c>
      <c r="C17" s="196" t="s">
        <v>628</v>
      </c>
      <c r="D17" s="197">
        <v>43</v>
      </c>
      <c r="E17" s="198">
        <v>4100</v>
      </c>
      <c r="F17" s="197">
        <v>1</v>
      </c>
      <c r="G17" s="197">
        <v>0</v>
      </c>
      <c r="H17" s="197" t="s">
        <v>629</v>
      </c>
      <c r="I17" s="197">
        <v>750</v>
      </c>
      <c r="J17" s="199" t="s">
        <v>316</v>
      </c>
      <c r="K17" s="191">
        <v>0.85</v>
      </c>
      <c r="L17" s="297">
        <f t="shared" si="1"/>
        <v>0.15000000000000002</v>
      </c>
      <c r="M17" s="290">
        <v>7500</v>
      </c>
      <c r="N17" s="289">
        <v>5000</v>
      </c>
      <c r="O17" s="294">
        <f t="shared" si="2"/>
        <v>7500</v>
      </c>
      <c r="P17" s="192">
        <v>0</v>
      </c>
      <c r="Q17" s="193">
        <f t="shared" si="3"/>
        <v>7500</v>
      </c>
      <c r="R17" s="384">
        <v>9582.23</v>
      </c>
      <c r="S17" s="293">
        <f t="shared" si="9"/>
        <v>7500</v>
      </c>
      <c r="T17" s="385">
        <f t="shared" si="10"/>
        <v>0</v>
      </c>
      <c r="U17" s="386">
        <f t="shared" si="5"/>
        <v>11273.211764705882</v>
      </c>
      <c r="V17" s="387">
        <f t="shared" si="6"/>
        <v>9582.23</v>
      </c>
      <c r="W17" s="388">
        <f t="shared" si="7"/>
        <v>1690.9817647058826</v>
      </c>
      <c r="X17" s="430">
        <f t="shared" si="8"/>
        <v>5809.0182352941174</v>
      </c>
      <c r="Y17" s="389">
        <f t="shared" si="4"/>
        <v>0</v>
      </c>
    </row>
    <row r="18" spans="1:368" x14ac:dyDescent="0.25">
      <c r="A18" s="186" t="s">
        <v>630</v>
      </c>
      <c r="B18" s="195" t="str">
        <f t="shared" si="0"/>
        <v>Bekkum Memorial Public Library</v>
      </c>
      <c r="C18" s="187" t="s">
        <v>631</v>
      </c>
      <c r="D18" s="188">
        <v>42</v>
      </c>
      <c r="E18" s="189">
        <v>5319</v>
      </c>
      <c r="F18" s="188">
        <v>1</v>
      </c>
      <c r="G18" s="188">
        <v>0</v>
      </c>
      <c r="H18" s="188" t="s">
        <v>632</v>
      </c>
      <c r="I18" s="188">
        <v>1000</v>
      </c>
      <c r="J18" s="190" t="s">
        <v>633</v>
      </c>
      <c r="K18" s="200">
        <v>0.6</v>
      </c>
      <c r="L18" s="291">
        <f t="shared" si="1"/>
        <v>0.4</v>
      </c>
      <c r="M18" s="290">
        <v>10000</v>
      </c>
      <c r="N18" s="289">
        <v>7500</v>
      </c>
      <c r="O18" s="288">
        <f t="shared" si="2"/>
        <v>10000</v>
      </c>
      <c r="P18" s="201">
        <v>848</v>
      </c>
      <c r="Q18" s="202">
        <f t="shared" si="3"/>
        <v>9152</v>
      </c>
      <c r="R18" s="390">
        <v>11958.62</v>
      </c>
      <c r="S18" s="287">
        <f t="shared" si="9"/>
        <v>9152</v>
      </c>
      <c r="T18" s="391">
        <f t="shared" si="10"/>
        <v>0</v>
      </c>
      <c r="U18" s="392">
        <f t="shared" si="5"/>
        <v>19931.033333333336</v>
      </c>
      <c r="V18" s="393">
        <f t="shared" si="6"/>
        <v>11958.62</v>
      </c>
      <c r="W18" s="394">
        <f t="shared" si="7"/>
        <v>7972.4133333333348</v>
      </c>
      <c r="X18" s="431">
        <f t="shared" si="8"/>
        <v>1179.5866666666652</v>
      </c>
      <c r="Y18" s="389">
        <f t="shared" si="4"/>
        <v>0</v>
      </c>
    </row>
    <row r="19" spans="1:368" x14ac:dyDescent="0.25">
      <c r="A19" s="195" t="s">
        <v>634</v>
      </c>
      <c r="B19" s="186" t="str">
        <f t="shared" si="0"/>
        <v>Belleville Public Library</v>
      </c>
      <c r="C19" s="196" t="s">
        <v>635</v>
      </c>
      <c r="D19" s="197">
        <v>42</v>
      </c>
      <c r="E19" s="198">
        <v>3283</v>
      </c>
      <c r="F19" s="197">
        <v>1</v>
      </c>
      <c r="G19" s="197">
        <v>0</v>
      </c>
      <c r="H19" s="197" t="s">
        <v>636</v>
      </c>
      <c r="I19" s="197">
        <v>750</v>
      </c>
      <c r="J19" s="199" t="s">
        <v>318</v>
      </c>
      <c r="K19" s="191">
        <v>0.6</v>
      </c>
      <c r="L19" s="297">
        <f t="shared" si="1"/>
        <v>0.4</v>
      </c>
      <c r="M19" s="290">
        <v>7500</v>
      </c>
      <c r="N19" s="289">
        <v>5000</v>
      </c>
      <c r="O19" s="294">
        <f t="shared" si="2"/>
        <v>7500</v>
      </c>
      <c r="P19" s="192">
        <v>0</v>
      </c>
      <c r="Q19" s="193">
        <f t="shared" si="3"/>
        <v>7500</v>
      </c>
      <c r="R19" s="384">
        <v>11019.56</v>
      </c>
      <c r="S19" s="293">
        <f t="shared" si="9"/>
        <v>7500</v>
      </c>
      <c r="T19" s="385">
        <f t="shared" si="10"/>
        <v>0</v>
      </c>
      <c r="U19" s="386">
        <f t="shared" si="5"/>
        <v>18365.933333333334</v>
      </c>
      <c r="V19" s="387">
        <f t="shared" si="6"/>
        <v>11019.56</v>
      </c>
      <c r="W19" s="388">
        <f t="shared" si="7"/>
        <v>7346.3733333333339</v>
      </c>
      <c r="X19" s="430">
        <f t="shared" si="8"/>
        <v>153.6266666666661</v>
      </c>
      <c r="Y19" s="389">
        <f t="shared" si="4"/>
        <v>0</v>
      </c>
    </row>
    <row r="20" spans="1:368" x14ac:dyDescent="0.25">
      <c r="A20" s="186" t="s">
        <v>637</v>
      </c>
      <c r="B20" s="195" t="str">
        <f t="shared" si="0"/>
        <v>Ben Guthrie--Lac Du Flambeau Public Library</v>
      </c>
      <c r="C20" s="187" t="s">
        <v>638</v>
      </c>
      <c r="D20" s="188">
        <v>43</v>
      </c>
      <c r="E20" s="189">
        <v>3466</v>
      </c>
      <c r="F20" s="188">
        <v>1</v>
      </c>
      <c r="G20" s="188">
        <v>0</v>
      </c>
      <c r="H20" s="188" t="s">
        <v>639</v>
      </c>
      <c r="I20" s="188">
        <v>750</v>
      </c>
      <c r="J20" s="190" t="s">
        <v>640</v>
      </c>
      <c r="K20" s="200">
        <v>0.85</v>
      </c>
      <c r="L20" s="291">
        <f t="shared" si="1"/>
        <v>0.15000000000000002</v>
      </c>
      <c r="M20" s="299">
        <v>7500</v>
      </c>
      <c r="N20" s="298">
        <v>7500</v>
      </c>
      <c r="O20" s="288">
        <f t="shared" si="2"/>
        <v>7500</v>
      </c>
      <c r="P20" s="201">
        <v>0</v>
      </c>
      <c r="Q20" s="202">
        <f t="shared" si="3"/>
        <v>7500</v>
      </c>
      <c r="R20" s="390">
        <v>9582.23</v>
      </c>
      <c r="S20" s="287">
        <f t="shared" si="9"/>
        <v>7500</v>
      </c>
      <c r="T20" s="391">
        <f t="shared" si="10"/>
        <v>0</v>
      </c>
      <c r="U20" s="392">
        <f t="shared" si="5"/>
        <v>11273.211764705882</v>
      </c>
      <c r="V20" s="393">
        <f t="shared" si="6"/>
        <v>9582.23</v>
      </c>
      <c r="W20" s="394">
        <f t="shared" si="7"/>
        <v>1690.9817647058826</v>
      </c>
      <c r="X20" s="431">
        <f t="shared" si="8"/>
        <v>5809.0182352941174</v>
      </c>
      <c r="Y20" s="389">
        <f t="shared" si="4"/>
        <v>0</v>
      </c>
    </row>
    <row r="21" spans="1:368" x14ac:dyDescent="0.25">
      <c r="A21" s="195" t="s">
        <v>641</v>
      </c>
      <c r="B21" s="186" t="str">
        <f t="shared" si="0"/>
        <v>Benton Public Library</v>
      </c>
      <c r="C21" s="196" t="s">
        <v>642</v>
      </c>
      <c r="D21" s="197">
        <v>42</v>
      </c>
      <c r="E21" s="198">
        <v>1517</v>
      </c>
      <c r="F21" s="197">
        <v>1</v>
      </c>
      <c r="G21" s="197">
        <v>0</v>
      </c>
      <c r="H21" s="197" t="s">
        <v>612</v>
      </c>
      <c r="I21" s="197">
        <v>500</v>
      </c>
      <c r="J21" s="199" t="s">
        <v>320</v>
      </c>
      <c r="K21" s="191">
        <v>0.6</v>
      </c>
      <c r="L21" s="297">
        <f t="shared" si="1"/>
        <v>0.4</v>
      </c>
      <c r="M21" s="296">
        <v>5000</v>
      </c>
      <c r="N21" s="295">
        <v>5000</v>
      </c>
      <c r="O21" s="294">
        <f t="shared" si="2"/>
        <v>5000</v>
      </c>
      <c r="P21" s="192">
        <v>0</v>
      </c>
      <c r="Q21" s="193">
        <f t="shared" si="3"/>
        <v>5000</v>
      </c>
      <c r="R21" s="384">
        <v>9582.23</v>
      </c>
      <c r="S21" s="293">
        <f t="shared" si="9"/>
        <v>5000</v>
      </c>
      <c r="T21" s="385">
        <f t="shared" si="10"/>
        <v>0</v>
      </c>
      <c r="U21" s="386">
        <f>W21/L21</f>
        <v>12500</v>
      </c>
      <c r="V21" s="387">
        <f t="shared" si="6"/>
        <v>7500</v>
      </c>
      <c r="W21" s="388">
        <v>5000</v>
      </c>
      <c r="X21" s="430">
        <f t="shared" si="8"/>
        <v>0</v>
      </c>
      <c r="Y21" s="389">
        <f t="shared" si="4"/>
        <v>0</v>
      </c>
    </row>
    <row r="22" spans="1:368" s="205" customFormat="1" x14ac:dyDescent="0.25">
      <c r="A22" s="204" t="s">
        <v>1199</v>
      </c>
      <c r="B22" s="195" t="str">
        <f t="shared" si="0"/>
        <v>Birnamwood Branch (Outagamie Waupaca Library System)</v>
      </c>
      <c r="C22" s="187"/>
      <c r="D22" s="188"/>
      <c r="E22" s="189"/>
      <c r="F22" s="188"/>
      <c r="G22" s="188"/>
      <c r="H22" s="188"/>
      <c r="I22" s="188"/>
      <c r="J22" s="190"/>
      <c r="K22" s="200">
        <v>0.7</v>
      </c>
      <c r="L22" s="291">
        <f t="shared" si="1"/>
        <v>0.30000000000000004</v>
      </c>
      <c r="M22" s="299" t="s">
        <v>1184</v>
      </c>
      <c r="N22" s="298">
        <v>5000</v>
      </c>
      <c r="O22" s="288">
        <f t="shared" si="2"/>
        <v>5000</v>
      </c>
      <c r="P22" s="201">
        <v>0</v>
      </c>
      <c r="Q22" s="202">
        <f t="shared" si="3"/>
        <v>5000</v>
      </c>
      <c r="R22" s="390" t="s">
        <v>1176</v>
      </c>
      <c r="S22" s="287" t="s">
        <v>1176</v>
      </c>
      <c r="T22" s="391" t="s">
        <v>1176</v>
      </c>
      <c r="U22" s="392" t="s">
        <v>1176</v>
      </c>
      <c r="V22" s="393" t="s">
        <v>1176</v>
      </c>
      <c r="W22" s="394" t="s">
        <v>1176</v>
      </c>
      <c r="X22" s="431" t="s">
        <v>1176</v>
      </c>
      <c r="Y22" s="389" t="e">
        <f t="shared" si="4"/>
        <v>#VALUE!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</row>
    <row r="23" spans="1:368" x14ac:dyDescent="0.25">
      <c r="A23" s="195" t="s">
        <v>643</v>
      </c>
      <c r="B23" s="186" t="str">
        <f t="shared" si="0"/>
        <v>Black Creek Village Library</v>
      </c>
      <c r="C23" s="196" t="s">
        <v>644</v>
      </c>
      <c r="D23" s="197">
        <v>42</v>
      </c>
      <c r="E23" s="198">
        <v>6658</v>
      </c>
      <c r="F23" s="197">
        <v>1</v>
      </c>
      <c r="G23" s="197">
        <v>0</v>
      </c>
      <c r="H23" s="197" t="s">
        <v>645</v>
      </c>
      <c r="I23" s="197">
        <v>1000</v>
      </c>
      <c r="J23" s="199" t="s">
        <v>646</v>
      </c>
      <c r="K23" s="191">
        <v>0.6</v>
      </c>
      <c r="L23" s="297">
        <f t="shared" si="1"/>
        <v>0.4</v>
      </c>
      <c r="M23" s="290">
        <v>10000</v>
      </c>
      <c r="N23" s="289">
        <v>5000</v>
      </c>
      <c r="O23" s="294">
        <f t="shared" si="2"/>
        <v>10000</v>
      </c>
      <c r="P23" s="192">
        <v>0</v>
      </c>
      <c r="Q23" s="193">
        <f t="shared" si="3"/>
        <v>10000</v>
      </c>
      <c r="R23" s="384">
        <v>13534.89</v>
      </c>
      <c r="S23" s="293">
        <f t="shared" ref="S23:S29" si="11">MIN(Q23,R23)</f>
        <v>10000</v>
      </c>
      <c r="T23" s="385">
        <f t="shared" ref="T23:T29" si="12">Q23-S23</f>
        <v>0</v>
      </c>
      <c r="U23" s="386">
        <f t="shared" si="5"/>
        <v>22558.15</v>
      </c>
      <c r="V23" s="387">
        <f t="shared" si="6"/>
        <v>13534.890000000001</v>
      </c>
      <c r="W23" s="388">
        <f t="shared" si="7"/>
        <v>9023.26</v>
      </c>
      <c r="X23" s="430">
        <f t="shared" si="8"/>
        <v>976.73999999999978</v>
      </c>
      <c r="Y23" s="389">
        <f t="shared" si="4"/>
        <v>0</v>
      </c>
    </row>
    <row r="24" spans="1:368" x14ac:dyDescent="0.25">
      <c r="A24" s="186" t="s">
        <v>647</v>
      </c>
      <c r="B24" s="195" t="str">
        <f t="shared" si="0"/>
        <v>Blair-Preston Public Library</v>
      </c>
      <c r="C24" s="187" t="s">
        <v>648</v>
      </c>
      <c r="D24" s="188">
        <v>42</v>
      </c>
      <c r="E24" s="189">
        <v>3134</v>
      </c>
      <c r="F24" s="188">
        <v>1</v>
      </c>
      <c r="G24" s="188">
        <v>0</v>
      </c>
      <c r="H24" s="188" t="s">
        <v>649</v>
      </c>
      <c r="I24" s="188">
        <v>750</v>
      </c>
      <c r="J24" s="190" t="s">
        <v>650</v>
      </c>
      <c r="K24" s="200">
        <v>0.7</v>
      </c>
      <c r="L24" s="291">
        <f t="shared" si="1"/>
        <v>0.30000000000000004</v>
      </c>
      <c r="M24" s="290">
        <v>7500</v>
      </c>
      <c r="N24" s="289">
        <v>5000</v>
      </c>
      <c r="O24" s="288">
        <f t="shared" si="2"/>
        <v>7500</v>
      </c>
      <c r="P24" s="201">
        <v>302</v>
      </c>
      <c r="Q24" s="202">
        <f t="shared" si="3"/>
        <v>7198</v>
      </c>
      <c r="R24" s="390">
        <v>9582.23</v>
      </c>
      <c r="S24" s="287">
        <f t="shared" si="11"/>
        <v>7198</v>
      </c>
      <c r="T24" s="391">
        <f t="shared" si="12"/>
        <v>0</v>
      </c>
      <c r="U24" s="392">
        <f t="shared" si="5"/>
        <v>13688.9</v>
      </c>
      <c r="V24" s="393">
        <f t="shared" si="6"/>
        <v>9582.23</v>
      </c>
      <c r="W24" s="394">
        <f t="shared" si="7"/>
        <v>4106.67</v>
      </c>
      <c r="X24" s="431">
        <f t="shared" si="8"/>
        <v>3091.33</v>
      </c>
      <c r="Y24" s="389">
        <f t="shared" si="4"/>
        <v>0</v>
      </c>
    </row>
    <row r="25" spans="1:368" x14ac:dyDescent="0.25">
      <c r="A25" s="195" t="s">
        <v>651</v>
      </c>
      <c r="B25" s="186" t="str">
        <f t="shared" si="0"/>
        <v>Blanchardville Public Library</v>
      </c>
      <c r="C25" s="196" t="s">
        <v>652</v>
      </c>
      <c r="D25" s="197">
        <v>42</v>
      </c>
      <c r="E25" s="198">
        <v>1592</v>
      </c>
      <c r="F25" s="197">
        <v>1</v>
      </c>
      <c r="G25" s="197">
        <v>0</v>
      </c>
      <c r="H25" s="197" t="s">
        <v>612</v>
      </c>
      <c r="I25" s="197">
        <v>500</v>
      </c>
      <c r="J25" s="199" t="s">
        <v>653</v>
      </c>
      <c r="K25" s="191">
        <v>0.6</v>
      </c>
      <c r="L25" s="297">
        <f t="shared" si="1"/>
        <v>0.4</v>
      </c>
      <c r="M25" s="296">
        <v>5000</v>
      </c>
      <c r="N25" s="295">
        <v>5000</v>
      </c>
      <c r="O25" s="294">
        <f t="shared" si="2"/>
        <v>5000</v>
      </c>
      <c r="P25" s="192">
        <v>0</v>
      </c>
      <c r="Q25" s="193">
        <f t="shared" si="3"/>
        <v>5000</v>
      </c>
      <c r="R25" s="384">
        <v>9582.23</v>
      </c>
      <c r="S25" s="293">
        <f t="shared" si="11"/>
        <v>5000</v>
      </c>
      <c r="T25" s="385">
        <f t="shared" si="12"/>
        <v>0</v>
      </c>
      <c r="U25" s="386">
        <f>W25/L25</f>
        <v>12500</v>
      </c>
      <c r="V25" s="387">
        <f t="shared" si="6"/>
        <v>7500</v>
      </c>
      <c r="W25" s="388">
        <v>5000</v>
      </c>
      <c r="X25" s="430">
        <f t="shared" si="8"/>
        <v>0</v>
      </c>
      <c r="Y25" s="389">
        <f t="shared" si="4"/>
        <v>0</v>
      </c>
    </row>
    <row r="26" spans="1:368" x14ac:dyDescent="0.25">
      <c r="A26" s="186" t="s">
        <v>654</v>
      </c>
      <c r="B26" s="195" t="str">
        <f t="shared" si="0"/>
        <v>Bloomington Public Library</v>
      </c>
      <c r="C26" s="187" t="s">
        <v>655</v>
      </c>
      <c r="D26" s="188">
        <v>42</v>
      </c>
      <c r="E26" s="189">
        <v>1403</v>
      </c>
      <c r="F26" s="188">
        <v>1</v>
      </c>
      <c r="G26" s="188">
        <v>0</v>
      </c>
      <c r="H26" s="188" t="s">
        <v>598</v>
      </c>
      <c r="I26" s="188">
        <v>500</v>
      </c>
      <c r="J26" s="190" t="s">
        <v>656</v>
      </c>
      <c r="K26" s="200">
        <v>0.7</v>
      </c>
      <c r="L26" s="291">
        <f t="shared" si="1"/>
        <v>0.30000000000000004</v>
      </c>
      <c r="M26" s="299">
        <v>5000</v>
      </c>
      <c r="N26" s="298">
        <v>5000</v>
      </c>
      <c r="O26" s="288">
        <f t="shared" si="2"/>
        <v>5000</v>
      </c>
      <c r="P26" s="201">
        <v>0</v>
      </c>
      <c r="Q26" s="202">
        <f t="shared" si="3"/>
        <v>5000</v>
      </c>
      <c r="R26" s="390">
        <v>9582.23</v>
      </c>
      <c r="S26" s="287">
        <f t="shared" si="11"/>
        <v>5000</v>
      </c>
      <c r="T26" s="391">
        <f t="shared" si="12"/>
        <v>0</v>
      </c>
      <c r="U26" s="392">
        <f t="shared" si="5"/>
        <v>13688.9</v>
      </c>
      <c r="V26" s="393">
        <f t="shared" si="6"/>
        <v>9582.23</v>
      </c>
      <c r="W26" s="394">
        <f t="shared" si="7"/>
        <v>4106.67</v>
      </c>
      <c r="X26" s="431">
        <f t="shared" si="8"/>
        <v>893.32999999999993</v>
      </c>
      <c r="Y26" s="389">
        <f t="shared" si="4"/>
        <v>0</v>
      </c>
    </row>
    <row r="27" spans="1:368" s="205" customFormat="1" x14ac:dyDescent="0.25">
      <c r="A27" s="195" t="s">
        <v>1185</v>
      </c>
      <c r="B27" s="186" t="str">
        <f t="shared" si="0"/>
        <v>Bonduel Branch Library</v>
      </c>
      <c r="C27" s="196"/>
      <c r="D27" s="197"/>
      <c r="E27" s="198"/>
      <c r="F27" s="197"/>
      <c r="G27" s="197"/>
      <c r="H27" s="197"/>
      <c r="I27" s="197"/>
      <c r="J27" s="199"/>
      <c r="K27" s="191">
        <v>0.6</v>
      </c>
      <c r="L27" s="297">
        <f t="shared" si="1"/>
        <v>0.4</v>
      </c>
      <c r="M27" s="296" t="s">
        <v>1184</v>
      </c>
      <c r="N27" s="295">
        <v>5000</v>
      </c>
      <c r="O27" s="294">
        <f t="shared" si="2"/>
        <v>5000</v>
      </c>
      <c r="P27" s="192">
        <v>0</v>
      </c>
      <c r="Q27" s="193">
        <f t="shared" si="3"/>
        <v>5000</v>
      </c>
      <c r="R27" s="384">
        <v>9582.23</v>
      </c>
      <c r="S27" s="293">
        <f t="shared" si="11"/>
        <v>5000</v>
      </c>
      <c r="T27" s="385">
        <f t="shared" si="12"/>
        <v>0</v>
      </c>
      <c r="U27" s="386">
        <f>W27/L27</f>
        <v>12500</v>
      </c>
      <c r="V27" s="387">
        <f t="shared" si="6"/>
        <v>7500</v>
      </c>
      <c r="W27" s="388">
        <v>5000</v>
      </c>
      <c r="X27" s="430">
        <f t="shared" si="8"/>
        <v>0</v>
      </c>
      <c r="Y27" s="389">
        <f t="shared" si="4"/>
        <v>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</row>
    <row r="28" spans="1:368" x14ac:dyDescent="0.25">
      <c r="A28" s="186" t="s">
        <v>657</v>
      </c>
      <c r="B28" s="195" t="str">
        <f t="shared" si="0"/>
        <v>Boulder Junction Public Library</v>
      </c>
      <c r="C28" s="187" t="s">
        <v>658</v>
      </c>
      <c r="D28" s="188">
        <v>43</v>
      </c>
      <c r="E28" s="189">
        <v>946</v>
      </c>
      <c r="F28" s="188">
        <v>1</v>
      </c>
      <c r="G28" s="188">
        <v>0</v>
      </c>
      <c r="H28" s="188" t="s">
        <v>639</v>
      </c>
      <c r="I28" s="188">
        <v>500</v>
      </c>
      <c r="J28" s="190" t="s">
        <v>659</v>
      </c>
      <c r="K28" s="200">
        <v>0.7</v>
      </c>
      <c r="L28" s="291">
        <f t="shared" si="1"/>
        <v>0.30000000000000004</v>
      </c>
      <c r="M28" s="299">
        <v>5000</v>
      </c>
      <c r="N28" s="298">
        <v>5000</v>
      </c>
      <c r="O28" s="288">
        <f t="shared" si="2"/>
        <v>5000</v>
      </c>
      <c r="P28" s="201">
        <v>0</v>
      </c>
      <c r="Q28" s="202">
        <f t="shared" si="3"/>
        <v>5000</v>
      </c>
      <c r="R28" s="390">
        <v>9582.23</v>
      </c>
      <c r="S28" s="287">
        <f t="shared" si="11"/>
        <v>5000</v>
      </c>
      <c r="T28" s="391">
        <f t="shared" si="12"/>
        <v>0</v>
      </c>
      <c r="U28" s="392">
        <f t="shared" si="5"/>
        <v>13688.9</v>
      </c>
      <c r="V28" s="393">
        <f t="shared" si="6"/>
        <v>9582.23</v>
      </c>
      <c r="W28" s="394">
        <f t="shared" si="7"/>
        <v>4106.67</v>
      </c>
      <c r="X28" s="431">
        <f t="shared" si="8"/>
        <v>893.32999999999993</v>
      </c>
      <c r="Y28" s="389">
        <f t="shared" si="4"/>
        <v>0</v>
      </c>
    </row>
    <row r="29" spans="1:368" x14ac:dyDescent="0.25">
      <c r="A29" s="195" t="s">
        <v>660</v>
      </c>
      <c r="B29" s="186" t="str">
        <f t="shared" si="0"/>
        <v>Boyceville Public Library</v>
      </c>
      <c r="C29" s="196" t="s">
        <v>661</v>
      </c>
      <c r="D29" s="197">
        <v>42</v>
      </c>
      <c r="E29" s="198">
        <v>3080</v>
      </c>
      <c r="F29" s="197">
        <v>1</v>
      </c>
      <c r="G29" s="197">
        <v>0</v>
      </c>
      <c r="H29" s="197" t="s">
        <v>662</v>
      </c>
      <c r="I29" s="197">
        <v>750</v>
      </c>
      <c r="J29" s="199" t="s">
        <v>663</v>
      </c>
      <c r="K29" s="191">
        <v>0.7</v>
      </c>
      <c r="L29" s="297">
        <f t="shared" si="1"/>
        <v>0.30000000000000004</v>
      </c>
      <c r="M29" s="290">
        <v>7500</v>
      </c>
      <c r="N29" s="289">
        <v>5000</v>
      </c>
      <c r="O29" s="294">
        <f t="shared" si="2"/>
        <v>7500</v>
      </c>
      <c r="P29" s="192">
        <v>0</v>
      </c>
      <c r="Q29" s="193">
        <f t="shared" si="3"/>
        <v>7500</v>
      </c>
      <c r="R29" s="384">
        <v>9582.23</v>
      </c>
      <c r="S29" s="293">
        <f t="shared" si="11"/>
        <v>7500</v>
      </c>
      <c r="T29" s="385">
        <f t="shared" si="12"/>
        <v>0</v>
      </c>
      <c r="U29" s="386">
        <f t="shared" si="5"/>
        <v>13688.9</v>
      </c>
      <c r="V29" s="387">
        <f t="shared" si="6"/>
        <v>9582.23</v>
      </c>
      <c r="W29" s="388">
        <f t="shared" si="7"/>
        <v>4106.67</v>
      </c>
      <c r="X29" s="430">
        <f t="shared" si="8"/>
        <v>3393.33</v>
      </c>
      <c r="Y29" s="389">
        <f t="shared" si="4"/>
        <v>0</v>
      </c>
    </row>
    <row r="30" spans="1:368" x14ac:dyDescent="0.25">
      <c r="A30" s="186" t="s">
        <v>664</v>
      </c>
      <c r="B30" s="195" t="str">
        <f t="shared" si="0"/>
        <v>Brandon Public Library</v>
      </c>
      <c r="C30" s="187" t="s">
        <v>665</v>
      </c>
      <c r="D30" s="188">
        <v>42</v>
      </c>
      <c r="E30" s="189">
        <v>2070</v>
      </c>
      <c r="F30" s="188">
        <v>1</v>
      </c>
      <c r="G30" s="188">
        <v>0</v>
      </c>
      <c r="H30" s="188" t="s">
        <v>666</v>
      </c>
      <c r="I30" s="188">
        <v>750</v>
      </c>
      <c r="J30" s="190" t="s">
        <v>667</v>
      </c>
      <c r="K30" s="200">
        <v>0.5</v>
      </c>
      <c r="L30" s="291">
        <f t="shared" si="1"/>
        <v>0.5</v>
      </c>
      <c r="M30" s="290">
        <v>7500</v>
      </c>
      <c r="N30" s="289">
        <v>5000</v>
      </c>
      <c r="O30" s="288">
        <f t="shared" si="2"/>
        <v>7500</v>
      </c>
      <c r="P30" s="201">
        <v>0</v>
      </c>
      <c r="Q30" s="202">
        <f t="shared" si="3"/>
        <v>7500</v>
      </c>
      <c r="R30" s="390" t="s">
        <v>1176</v>
      </c>
      <c r="S30" s="287" t="s">
        <v>1176</v>
      </c>
      <c r="T30" s="391" t="s">
        <v>1176</v>
      </c>
      <c r="U30" s="392" t="s">
        <v>1176</v>
      </c>
      <c r="V30" s="393" t="s">
        <v>1176</v>
      </c>
      <c r="W30" s="394" t="s">
        <v>1176</v>
      </c>
      <c r="X30" s="431" t="s">
        <v>1176</v>
      </c>
      <c r="Y30" s="389" t="e">
        <f t="shared" si="4"/>
        <v>#VALUE!</v>
      </c>
    </row>
    <row r="31" spans="1:368" x14ac:dyDescent="0.25">
      <c r="A31" s="195" t="s">
        <v>668</v>
      </c>
      <c r="B31" s="186" t="str">
        <f t="shared" si="0"/>
        <v>Brickl Memorial Library</v>
      </c>
      <c r="C31" s="196" t="s">
        <v>669</v>
      </c>
      <c r="D31" s="197">
        <v>42</v>
      </c>
      <c r="E31" s="198">
        <v>2222</v>
      </c>
      <c r="F31" s="197">
        <v>1</v>
      </c>
      <c r="G31" s="197">
        <v>0</v>
      </c>
      <c r="H31" s="197" t="s">
        <v>598</v>
      </c>
      <c r="I31" s="197">
        <v>750</v>
      </c>
      <c r="J31" s="199" t="s">
        <v>670</v>
      </c>
      <c r="K31" s="191">
        <v>0.6</v>
      </c>
      <c r="L31" s="297">
        <f t="shared" si="1"/>
        <v>0.4</v>
      </c>
      <c r="M31" s="290">
        <v>7500</v>
      </c>
      <c r="N31" s="289">
        <v>5000</v>
      </c>
      <c r="O31" s="294">
        <f t="shared" si="2"/>
        <v>7500</v>
      </c>
      <c r="P31" s="192">
        <v>0</v>
      </c>
      <c r="Q31" s="193">
        <f t="shared" si="3"/>
        <v>7500</v>
      </c>
      <c r="R31" s="384">
        <v>9582.23</v>
      </c>
      <c r="S31" s="293">
        <f>MIN(Q31,R31)</f>
        <v>7500</v>
      </c>
      <c r="T31" s="385">
        <f>Q31-S31</f>
        <v>0</v>
      </c>
      <c r="U31" s="386">
        <f t="shared" si="5"/>
        <v>15970.383333333333</v>
      </c>
      <c r="V31" s="387">
        <f t="shared" si="6"/>
        <v>9582.23</v>
      </c>
      <c r="W31" s="388">
        <f t="shared" si="7"/>
        <v>6388.1533333333336</v>
      </c>
      <c r="X31" s="430">
        <f t="shared" si="8"/>
        <v>1111.8466666666664</v>
      </c>
      <c r="Y31" s="389">
        <f t="shared" si="4"/>
        <v>0</v>
      </c>
    </row>
    <row r="32" spans="1:368" x14ac:dyDescent="0.25">
      <c r="A32" s="186" t="s">
        <v>671</v>
      </c>
      <c r="B32" s="195" t="str">
        <f t="shared" si="0"/>
        <v>Brigham Memorial Library</v>
      </c>
      <c r="C32" s="187" t="s">
        <v>672</v>
      </c>
      <c r="D32" s="188">
        <v>42</v>
      </c>
      <c r="E32" s="189">
        <v>2250</v>
      </c>
      <c r="F32" s="188">
        <v>1</v>
      </c>
      <c r="G32" s="188">
        <v>0</v>
      </c>
      <c r="H32" s="188" t="s">
        <v>673</v>
      </c>
      <c r="I32" s="188">
        <v>750</v>
      </c>
      <c r="J32" s="190" t="s">
        <v>674</v>
      </c>
      <c r="K32" s="200">
        <v>0.8</v>
      </c>
      <c r="L32" s="291">
        <f t="shared" si="1"/>
        <v>0.19999999999999996</v>
      </c>
      <c r="M32" s="290">
        <v>7500</v>
      </c>
      <c r="N32" s="289">
        <v>5000</v>
      </c>
      <c r="O32" s="288">
        <f t="shared" si="2"/>
        <v>7500</v>
      </c>
      <c r="P32" s="201">
        <v>0</v>
      </c>
      <c r="Q32" s="202">
        <f t="shared" si="3"/>
        <v>7500</v>
      </c>
      <c r="R32" s="390">
        <v>9582.23</v>
      </c>
      <c r="S32" s="287">
        <f>MIN(Q32,R32)</f>
        <v>7500</v>
      </c>
      <c r="T32" s="391">
        <f>Q32-S32</f>
        <v>0</v>
      </c>
      <c r="U32" s="392">
        <f t="shared" si="5"/>
        <v>11977.787499999999</v>
      </c>
      <c r="V32" s="393">
        <f t="shared" si="6"/>
        <v>9582.23</v>
      </c>
      <c r="W32" s="394">
        <f t="shared" si="7"/>
        <v>2395.557499999999</v>
      </c>
      <c r="X32" s="431">
        <f t="shared" si="8"/>
        <v>5104.442500000001</v>
      </c>
      <c r="Y32" s="389">
        <f t="shared" si="4"/>
        <v>0</v>
      </c>
    </row>
    <row r="33" spans="1:368" x14ac:dyDescent="0.25">
      <c r="A33" s="195" t="s">
        <v>675</v>
      </c>
      <c r="B33" s="186" t="str">
        <f t="shared" si="0"/>
        <v>Brownsville Public Library</v>
      </c>
      <c r="C33" s="196" t="s">
        <v>676</v>
      </c>
      <c r="D33" s="197">
        <v>42</v>
      </c>
      <c r="E33" s="198">
        <v>2046</v>
      </c>
      <c r="F33" s="197">
        <v>1</v>
      </c>
      <c r="G33" s="197">
        <v>0</v>
      </c>
      <c r="H33" s="197" t="s">
        <v>677</v>
      </c>
      <c r="I33" s="197">
        <v>750</v>
      </c>
      <c r="J33" s="199" t="s">
        <v>678</v>
      </c>
      <c r="K33" s="191">
        <v>0.6</v>
      </c>
      <c r="L33" s="297">
        <f t="shared" si="1"/>
        <v>0.4</v>
      </c>
      <c r="M33" s="290">
        <v>7500</v>
      </c>
      <c r="N33" s="289">
        <v>5000</v>
      </c>
      <c r="O33" s="294">
        <f t="shared" si="2"/>
        <v>7500</v>
      </c>
      <c r="P33" s="192">
        <v>0</v>
      </c>
      <c r="Q33" s="193">
        <f t="shared" si="3"/>
        <v>7500</v>
      </c>
      <c r="R33" s="384">
        <v>9582.23</v>
      </c>
      <c r="S33" s="293">
        <f>MIN(Q33,R33)</f>
        <v>7500</v>
      </c>
      <c r="T33" s="385">
        <f>Q33-S33</f>
        <v>0</v>
      </c>
      <c r="U33" s="386">
        <f t="shared" si="5"/>
        <v>15970.383333333333</v>
      </c>
      <c r="V33" s="387">
        <f t="shared" si="6"/>
        <v>9582.23</v>
      </c>
      <c r="W33" s="388">
        <f t="shared" si="7"/>
        <v>6388.1533333333336</v>
      </c>
      <c r="X33" s="430">
        <f t="shared" si="8"/>
        <v>1111.8466666666664</v>
      </c>
      <c r="Y33" s="389">
        <f t="shared" si="4"/>
        <v>0</v>
      </c>
    </row>
    <row r="34" spans="1:368" x14ac:dyDescent="0.25">
      <c r="A34" s="186" t="s">
        <v>679</v>
      </c>
      <c r="B34" s="195" t="str">
        <f t="shared" si="0"/>
        <v>Bruce Area Library</v>
      </c>
      <c r="C34" s="187" t="s">
        <v>680</v>
      </c>
      <c r="D34" s="188">
        <v>42</v>
      </c>
      <c r="E34" s="189">
        <v>1936</v>
      </c>
      <c r="F34" s="188">
        <v>1</v>
      </c>
      <c r="G34" s="188">
        <v>0</v>
      </c>
      <c r="H34" s="188" t="s">
        <v>681</v>
      </c>
      <c r="I34" s="188">
        <v>500</v>
      </c>
      <c r="J34" s="190" t="s">
        <v>335</v>
      </c>
      <c r="K34" s="200">
        <v>0.8</v>
      </c>
      <c r="L34" s="291">
        <f t="shared" si="1"/>
        <v>0.19999999999999996</v>
      </c>
      <c r="M34" s="299">
        <v>5000</v>
      </c>
      <c r="N34" s="298">
        <v>5000</v>
      </c>
      <c r="O34" s="288">
        <f t="shared" si="2"/>
        <v>5000</v>
      </c>
      <c r="P34" s="201">
        <v>0</v>
      </c>
      <c r="Q34" s="202">
        <f t="shared" si="3"/>
        <v>5000</v>
      </c>
      <c r="R34" s="390">
        <v>10801.56</v>
      </c>
      <c r="S34" s="287">
        <f>MIN(Q34,R34)</f>
        <v>5000</v>
      </c>
      <c r="T34" s="391">
        <f>Q34-S34</f>
        <v>0</v>
      </c>
      <c r="U34" s="392">
        <f t="shared" si="5"/>
        <v>13501.949999999999</v>
      </c>
      <c r="V34" s="393">
        <f t="shared" si="6"/>
        <v>10801.56</v>
      </c>
      <c r="W34" s="394">
        <f t="shared" si="7"/>
        <v>2700.389999999999</v>
      </c>
      <c r="X34" s="431">
        <f t="shared" si="8"/>
        <v>2299.610000000001</v>
      </c>
      <c r="Y34" s="389">
        <f t="shared" si="4"/>
        <v>0</v>
      </c>
    </row>
    <row r="35" spans="1:368" x14ac:dyDescent="0.25">
      <c r="A35" s="195" t="s">
        <v>682</v>
      </c>
      <c r="B35" s="186" t="str">
        <f t="shared" si="0"/>
        <v>Cadott Community Library</v>
      </c>
      <c r="C35" s="196" t="s">
        <v>683</v>
      </c>
      <c r="D35" s="197">
        <v>42</v>
      </c>
      <c r="E35" s="198">
        <v>4721</v>
      </c>
      <c r="F35" s="197">
        <v>1</v>
      </c>
      <c r="G35" s="197">
        <v>0</v>
      </c>
      <c r="H35" s="197" t="s">
        <v>684</v>
      </c>
      <c r="I35" s="197">
        <v>750</v>
      </c>
      <c r="J35" s="199" t="s">
        <v>685</v>
      </c>
      <c r="K35" s="191">
        <v>0.7</v>
      </c>
      <c r="L35" s="297">
        <f t="shared" si="1"/>
        <v>0.30000000000000004</v>
      </c>
      <c r="M35" s="290">
        <v>7500</v>
      </c>
      <c r="N35" s="289">
        <v>5000</v>
      </c>
      <c r="O35" s="294">
        <f t="shared" si="2"/>
        <v>7500</v>
      </c>
      <c r="P35" s="192">
        <v>0</v>
      </c>
      <c r="Q35" s="193">
        <f t="shared" si="3"/>
        <v>7500</v>
      </c>
      <c r="R35" s="384" t="s">
        <v>1176</v>
      </c>
      <c r="S35" s="293" t="s">
        <v>1176</v>
      </c>
      <c r="T35" s="385" t="s">
        <v>1176</v>
      </c>
      <c r="U35" s="386" t="s">
        <v>1176</v>
      </c>
      <c r="V35" s="387" t="s">
        <v>1176</v>
      </c>
      <c r="W35" s="388" t="s">
        <v>1176</v>
      </c>
      <c r="X35" s="430" t="s">
        <v>1176</v>
      </c>
      <c r="Y35" s="389" t="e">
        <f t="shared" si="4"/>
        <v>#VALUE!</v>
      </c>
    </row>
    <row r="36" spans="1:368" x14ac:dyDescent="0.25">
      <c r="A36" s="186" t="s">
        <v>686</v>
      </c>
      <c r="B36" s="195" t="str">
        <f t="shared" si="0"/>
        <v>Caestecker Public Library</v>
      </c>
      <c r="C36" s="187" t="s">
        <v>687</v>
      </c>
      <c r="D36" s="188">
        <v>42</v>
      </c>
      <c r="E36" s="189">
        <v>4151</v>
      </c>
      <c r="F36" s="188">
        <v>1</v>
      </c>
      <c r="G36" s="188">
        <v>0</v>
      </c>
      <c r="H36" s="188" t="s">
        <v>688</v>
      </c>
      <c r="I36" s="188">
        <v>750</v>
      </c>
      <c r="J36" s="190" t="s">
        <v>395</v>
      </c>
      <c r="K36" s="200">
        <v>0.6</v>
      </c>
      <c r="L36" s="291">
        <f t="shared" si="1"/>
        <v>0.4</v>
      </c>
      <c r="M36" s="290">
        <v>7500</v>
      </c>
      <c r="N36" s="289">
        <v>5000</v>
      </c>
      <c r="O36" s="288">
        <f t="shared" si="2"/>
        <v>7500</v>
      </c>
      <c r="P36" s="201">
        <v>0</v>
      </c>
      <c r="Q36" s="202">
        <f t="shared" si="3"/>
        <v>7500</v>
      </c>
      <c r="R36" s="390" t="s">
        <v>1176</v>
      </c>
      <c r="S36" s="287" t="s">
        <v>1176</v>
      </c>
      <c r="T36" s="391" t="s">
        <v>1176</v>
      </c>
      <c r="U36" s="392" t="s">
        <v>1176</v>
      </c>
      <c r="V36" s="393" t="s">
        <v>1176</v>
      </c>
      <c r="W36" s="394" t="s">
        <v>1176</v>
      </c>
      <c r="X36" s="431" t="s">
        <v>1176</v>
      </c>
      <c r="Y36" s="389" t="e">
        <f t="shared" si="4"/>
        <v>#VALUE!</v>
      </c>
    </row>
    <row r="37" spans="1:368" x14ac:dyDescent="0.25">
      <c r="A37" s="195" t="s">
        <v>689</v>
      </c>
      <c r="B37" s="186" t="str">
        <f t="shared" si="0"/>
        <v>Cameron Public Library</v>
      </c>
      <c r="C37" s="196" t="s">
        <v>690</v>
      </c>
      <c r="D37" s="197">
        <v>41</v>
      </c>
      <c r="E37" s="198">
        <v>3453</v>
      </c>
      <c r="F37" s="197">
        <v>1</v>
      </c>
      <c r="G37" s="197">
        <v>0</v>
      </c>
      <c r="H37" s="197" t="s">
        <v>691</v>
      </c>
      <c r="I37" s="197">
        <v>750</v>
      </c>
      <c r="J37" s="199" t="s">
        <v>340</v>
      </c>
      <c r="K37" s="191">
        <v>0.6</v>
      </c>
      <c r="L37" s="297">
        <f t="shared" si="1"/>
        <v>0.4</v>
      </c>
      <c r="M37" s="290">
        <v>7500</v>
      </c>
      <c r="N37" s="289">
        <v>5000</v>
      </c>
      <c r="O37" s="294">
        <f t="shared" si="2"/>
        <v>7500</v>
      </c>
      <c r="P37" s="192">
        <v>0</v>
      </c>
      <c r="Q37" s="193">
        <f t="shared" si="3"/>
        <v>7500</v>
      </c>
      <c r="R37" s="384">
        <v>9582.23</v>
      </c>
      <c r="S37" s="293">
        <f>MIN(Q37,R37)</f>
        <v>7500</v>
      </c>
      <c r="T37" s="385">
        <f>Q37-S37</f>
        <v>0</v>
      </c>
      <c r="U37" s="386">
        <f t="shared" si="5"/>
        <v>15970.383333333333</v>
      </c>
      <c r="V37" s="387">
        <f t="shared" si="6"/>
        <v>9582.23</v>
      </c>
      <c r="W37" s="388">
        <f t="shared" si="7"/>
        <v>6388.1533333333336</v>
      </c>
      <c r="X37" s="430">
        <f t="shared" si="8"/>
        <v>1111.8466666666664</v>
      </c>
      <c r="Y37" s="389">
        <f t="shared" si="4"/>
        <v>0</v>
      </c>
    </row>
    <row r="38" spans="1:368" x14ac:dyDescent="0.25">
      <c r="A38" s="186" t="s">
        <v>692</v>
      </c>
      <c r="B38" s="195" t="str">
        <f t="shared" si="0"/>
        <v>Campbellsport Public Library</v>
      </c>
      <c r="C38" s="187" t="s">
        <v>693</v>
      </c>
      <c r="D38" s="188">
        <v>41</v>
      </c>
      <c r="E38" s="189">
        <v>2073</v>
      </c>
      <c r="F38" s="188">
        <v>1</v>
      </c>
      <c r="G38" s="188">
        <v>0</v>
      </c>
      <c r="H38" s="188" t="s">
        <v>666</v>
      </c>
      <c r="I38" s="188">
        <v>750</v>
      </c>
      <c r="J38" s="190" t="s">
        <v>341</v>
      </c>
      <c r="K38" s="200">
        <v>0.6</v>
      </c>
      <c r="L38" s="291">
        <f t="shared" si="1"/>
        <v>0.4</v>
      </c>
      <c r="M38" s="290">
        <v>7500</v>
      </c>
      <c r="N38" s="289">
        <v>5000</v>
      </c>
      <c r="O38" s="288">
        <f t="shared" si="2"/>
        <v>7500</v>
      </c>
      <c r="P38" s="201">
        <v>0</v>
      </c>
      <c r="Q38" s="202">
        <f t="shared" si="3"/>
        <v>7500</v>
      </c>
      <c r="R38" s="390" t="s">
        <v>1176</v>
      </c>
      <c r="S38" s="287" t="s">
        <v>1176</v>
      </c>
      <c r="T38" s="391" t="s">
        <v>1176</v>
      </c>
      <c r="U38" s="392" t="s">
        <v>1176</v>
      </c>
      <c r="V38" s="393" t="s">
        <v>1176</v>
      </c>
      <c r="W38" s="394" t="s">
        <v>1176</v>
      </c>
      <c r="X38" s="431" t="s">
        <v>1176</v>
      </c>
      <c r="Y38" s="389" t="e">
        <f t="shared" si="4"/>
        <v>#VALUE!</v>
      </c>
    </row>
    <row r="39" spans="1:368" x14ac:dyDescent="0.25">
      <c r="A39" s="195" t="s">
        <v>694</v>
      </c>
      <c r="B39" s="186" t="str">
        <f t="shared" si="0"/>
        <v>Cashton Memorial Library</v>
      </c>
      <c r="C39" s="196" t="s">
        <v>695</v>
      </c>
      <c r="D39" s="197">
        <v>42</v>
      </c>
      <c r="E39" s="198">
        <v>2276</v>
      </c>
      <c r="F39" s="197">
        <v>1</v>
      </c>
      <c r="G39" s="197">
        <v>0</v>
      </c>
      <c r="H39" s="197" t="s">
        <v>696</v>
      </c>
      <c r="I39" s="197">
        <v>750</v>
      </c>
      <c r="J39" s="199" t="s">
        <v>342</v>
      </c>
      <c r="K39" s="191">
        <v>0.7</v>
      </c>
      <c r="L39" s="297">
        <f t="shared" si="1"/>
        <v>0.30000000000000004</v>
      </c>
      <c r="M39" s="290">
        <v>7500</v>
      </c>
      <c r="N39" s="289">
        <v>5000</v>
      </c>
      <c r="O39" s="294">
        <f t="shared" si="2"/>
        <v>7500</v>
      </c>
      <c r="P39" s="192">
        <v>302</v>
      </c>
      <c r="Q39" s="193">
        <f t="shared" si="3"/>
        <v>7198</v>
      </c>
      <c r="R39" s="384">
        <v>9582.23</v>
      </c>
      <c r="S39" s="293">
        <f>MIN(Q39,R39)</f>
        <v>7198</v>
      </c>
      <c r="T39" s="385">
        <f>Q39-S39</f>
        <v>0</v>
      </c>
      <c r="U39" s="386">
        <f t="shared" si="5"/>
        <v>13688.9</v>
      </c>
      <c r="V39" s="387">
        <f t="shared" si="6"/>
        <v>9582.23</v>
      </c>
      <c r="W39" s="388">
        <f t="shared" si="7"/>
        <v>4106.67</v>
      </c>
      <c r="X39" s="430">
        <f t="shared" si="8"/>
        <v>3091.33</v>
      </c>
      <c r="Y39" s="389">
        <f t="shared" si="4"/>
        <v>0</v>
      </c>
    </row>
    <row r="40" spans="1:368" x14ac:dyDescent="0.25">
      <c r="A40" s="186" t="s">
        <v>697</v>
      </c>
      <c r="B40" s="195" t="str">
        <f t="shared" si="0"/>
        <v>Cedar Grove Public Library</v>
      </c>
      <c r="C40" s="187" t="s">
        <v>698</v>
      </c>
      <c r="D40" s="188">
        <v>42</v>
      </c>
      <c r="E40" s="189">
        <v>3687</v>
      </c>
      <c r="F40" s="188">
        <v>1</v>
      </c>
      <c r="G40" s="188">
        <v>0</v>
      </c>
      <c r="H40" s="188" t="s">
        <v>699</v>
      </c>
      <c r="I40" s="188">
        <v>750</v>
      </c>
      <c r="J40" s="190" t="s">
        <v>700</v>
      </c>
      <c r="K40" s="200">
        <v>0.5</v>
      </c>
      <c r="L40" s="291">
        <f t="shared" si="1"/>
        <v>0.5</v>
      </c>
      <c r="M40" s="299">
        <v>7500</v>
      </c>
      <c r="N40" s="298">
        <v>7500</v>
      </c>
      <c r="O40" s="288">
        <f t="shared" si="2"/>
        <v>7500</v>
      </c>
      <c r="P40" s="201">
        <v>1405</v>
      </c>
      <c r="Q40" s="202">
        <f t="shared" si="3"/>
        <v>6095</v>
      </c>
      <c r="R40" s="390">
        <v>26343.94</v>
      </c>
      <c r="S40" s="287">
        <f>MIN(Q40,R40)</f>
        <v>6095</v>
      </c>
      <c r="T40" s="391">
        <f>Q40-S40</f>
        <v>0</v>
      </c>
      <c r="U40" s="392">
        <f>W40/L40</f>
        <v>12190</v>
      </c>
      <c r="V40" s="393">
        <f t="shared" si="6"/>
        <v>6095</v>
      </c>
      <c r="W40" s="394">
        <v>6095</v>
      </c>
      <c r="X40" s="431">
        <f t="shared" si="8"/>
        <v>0</v>
      </c>
      <c r="Y40" s="389">
        <f t="shared" si="4"/>
        <v>0</v>
      </c>
    </row>
    <row r="41" spans="1:368" x14ac:dyDescent="0.25">
      <c r="A41" s="195" t="s">
        <v>701</v>
      </c>
      <c r="B41" s="186" t="str">
        <f t="shared" si="0"/>
        <v>Centuria Public Library</v>
      </c>
      <c r="C41" s="196" t="s">
        <v>702</v>
      </c>
      <c r="D41" s="197">
        <v>42</v>
      </c>
      <c r="E41" s="198">
        <v>1363</v>
      </c>
      <c r="F41" s="197">
        <v>1</v>
      </c>
      <c r="G41" s="197">
        <v>0</v>
      </c>
      <c r="H41" s="197" t="s">
        <v>622</v>
      </c>
      <c r="I41" s="197">
        <v>500</v>
      </c>
      <c r="J41" s="199" t="s">
        <v>703</v>
      </c>
      <c r="K41" s="191">
        <v>0.8</v>
      </c>
      <c r="L41" s="297">
        <f t="shared" si="1"/>
        <v>0.19999999999999996</v>
      </c>
      <c r="M41" s="296">
        <v>5000</v>
      </c>
      <c r="N41" s="295">
        <v>5000</v>
      </c>
      <c r="O41" s="294">
        <f t="shared" si="2"/>
        <v>5000</v>
      </c>
      <c r="P41" s="192">
        <v>0</v>
      </c>
      <c r="Q41" s="193">
        <f t="shared" si="3"/>
        <v>5000</v>
      </c>
      <c r="R41" s="384">
        <v>9582.23</v>
      </c>
      <c r="S41" s="293">
        <f>MIN(Q41,R41)</f>
        <v>5000</v>
      </c>
      <c r="T41" s="385">
        <f>Q41-S41</f>
        <v>0</v>
      </c>
      <c r="U41" s="386">
        <f t="shared" si="5"/>
        <v>11977.787499999999</v>
      </c>
      <c r="V41" s="387">
        <f t="shared" si="6"/>
        <v>9582.23</v>
      </c>
      <c r="W41" s="388">
        <f t="shared" si="7"/>
        <v>2395.557499999999</v>
      </c>
      <c r="X41" s="430">
        <f t="shared" si="8"/>
        <v>2604.442500000001</v>
      </c>
      <c r="Y41" s="389">
        <f t="shared" si="4"/>
        <v>0</v>
      </c>
    </row>
    <row r="42" spans="1:368" x14ac:dyDescent="0.25">
      <c r="A42" s="186" t="s">
        <v>704</v>
      </c>
      <c r="B42" s="195" t="str">
        <f t="shared" si="0"/>
        <v>Clarella Hackett Johnson Public Library</v>
      </c>
      <c r="C42" s="187" t="s">
        <v>705</v>
      </c>
      <c r="D42" s="188">
        <v>42</v>
      </c>
      <c r="E42" s="189">
        <v>736</v>
      </c>
      <c r="F42" s="188">
        <v>1</v>
      </c>
      <c r="G42" s="188">
        <v>0</v>
      </c>
      <c r="H42" s="188" t="s">
        <v>662</v>
      </c>
      <c r="I42" s="188">
        <v>500</v>
      </c>
      <c r="J42" s="190" t="s">
        <v>706</v>
      </c>
      <c r="K42" s="200">
        <v>0.7</v>
      </c>
      <c r="L42" s="291">
        <f t="shared" si="1"/>
        <v>0.30000000000000004</v>
      </c>
      <c r="M42" s="299">
        <v>5000</v>
      </c>
      <c r="N42" s="298">
        <v>5000</v>
      </c>
      <c r="O42" s="288">
        <f t="shared" si="2"/>
        <v>5000</v>
      </c>
      <c r="P42" s="201">
        <v>0</v>
      </c>
      <c r="Q42" s="202">
        <f t="shared" si="3"/>
        <v>5000</v>
      </c>
      <c r="R42" s="390" t="s">
        <v>1176</v>
      </c>
      <c r="S42" s="287" t="s">
        <v>1176</v>
      </c>
      <c r="T42" s="391" t="s">
        <v>1176</v>
      </c>
      <c r="U42" s="392" t="s">
        <v>1176</v>
      </c>
      <c r="V42" s="393" t="s">
        <v>1176</v>
      </c>
      <c r="W42" s="394" t="s">
        <v>1176</v>
      </c>
      <c r="X42" s="431" t="s">
        <v>1176</v>
      </c>
      <c r="Y42" s="389" t="e">
        <f t="shared" si="4"/>
        <v>#VALUE!</v>
      </c>
    </row>
    <row r="43" spans="1:368" x14ac:dyDescent="0.25">
      <c r="A43" s="195" t="s">
        <v>707</v>
      </c>
      <c r="B43" s="186" t="str">
        <f t="shared" si="0"/>
        <v>Clear Lake Public Library</v>
      </c>
      <c r="C43" s="196" t="s">
        <v>708</v>
      </c>
      <c r="D43" s="197">
        <v>42</v>
      </c>
      <c r="E43" s="198">
        <v>2683</v>
      </c>
      <c r="F43" s="197">
        <v>1</v>
      </c>
      <c r="G43" s="197">
        <v>0</v>
      </c>
      <c r="H43" s="197" t="s">
        <v>622</v>
      </c>
      <c r="I43" s="197">
        <v>750</v>
      </c>
      <c r="J43" s="199" t="s">
        <v>349</v>
      </c>
      <c r="K43" s="191">
        <v>0.7</v>
      </c>
      <c r="L43" s="297">
        <f t="shared" si="1"/>
        <v>0.30000000000000004</v>
      </c>
      <c r="M43" s="290">
        <v>7500</v>
      </c>
      <c r="N43" s="289">
        <v>5000</v>
      </c>
      <c r="O43" s="294">
        <f t="shared" si="2"/>
        <v>7500</v>
      </c>
      <c r="P43" s="192">
        <v>0</v>
      </c>
      <c r="Q43" s="193">
        <f t="shared" si="3"/>
        <v>7500</v>
      </c>
      <c r="R43" s="384">
        <v>9582.23</v>
      </c>
      <c r="S43" s="293">
        <f>MIN(Q43,R43)</f>
        <v>7500</v>
      </c>
      <c r="T43" s="385">
        <f>Q43-S43</f>
        <v>0</v>
      </c>
      <c r="U43" s="386">
        <f t="shared" si="5"/>
        <v>13688.9</v>
      </c>
      <c r="V43" s="387">
        <f t="shared" si="6"/>
        <v>9582.23</v>
      </c>
      <c r="W43" s="388">
        <f t="shared" si="7"/>
        <v>4106.67</v>
      </c>
      <c r="X43" s="430">
        <f t="shared" si="8"/>
        <v>3393.33</v>
      </c>
      <c r="Y43" s="389">
        <f t="shared" si="4"/>
        <v>0</v>
      </c>
    </row>
    <row r="44" spans="1:368" x14ac:dyDescent="0.25">
      <c r="A44" s="186" t="s">
        <v>709</v>
      </c>
      <c r="B44" s="195" t="str">
        <f t="shared" si="0"/>
        <v>Clinton Public Library</v>
      </c>
      <c r="C44" s="187" t="s">
        <v>710</v>
      </c>
      <c r="D44" s="188">
        <v>41</v>
      </c>
      <c r="E44" s="189">
        <v>3507</v>
      </c>
      <c r="F44" s="188">
        <v>1</v>
      </c>
      <c r="G44" s="188">
        <v>0</v>
      </c>
      <c r="H44" s="188" t="s">
        <v>711</v>
      </c>
      <c r="I44" s="188">
        <v>750</v>
      </c>
      <c r="J44" s="190" t="s">
        <v>712</v>
      </c>
      <c r="K44" s="200">
        <v>0.6</v>
      </c>
      <c r="L44" s="291">
        <f t="shared" si="1"/>
        <v>0.4</v>
      </c>
      <c r="M44" s="299">
        <v>7500</v>
      </c>
      <c r="N44" s="298">
        <v>7500</v>
      </c>
      <c r="O44" s="288">
        <f t="shared" si="2"/>
        <v>7500</v>
      </c>
      <c r="P44" s="201">
        <v>0</v>
      </c>
      <c r="Q44" s="202">
        <f t="shared" si="3"/>
        <v>7500</v>
      </c>
      <c r="R44" s="390">
        <v>9582.23</v>
      </c>
      <c r="S44" s="287">
        <f>MIN(Q44,R44)</f>
        <v>7500</v>
      </c>
      <c r="T44" s="391">
        <f>Q44-S44</f>
        <v>0</v>
      </c>
      <c r="U44" s="392">
        <f t="shared" si="5"/>
        <v>15970.383333333333</v>
      </c>
      <c r="V44" s="393">
        <f t="shared" si="6"/>
        <v>9582.23</v>
      </c>
      <c r="W44" s="394">
        <f t="shared" si="7"/>
        <v>6388.1533333333336</v>
      </c>
      <c r="X44" s="431">
        <f t="shared" si="8"/>
        <v>1111.8466666666664</v>
      </c>
      <c r="Y44" s="389">
        <f t="shared" si="4"/>
        <v>0</v>
      </c>
    </row>
    <row r="45" spans="1:368" x14ac:dyDescent="0.25">
      <c r="A45" s="195" t="s">
        <v>713</v>
      </c>
      <c r="B45" s="186" t="str">
        <f t="shared" si="0"/>
        <v>Cobb Public Library</v>
      </c>
      <c r="C45" s="196" t="s">
        <v>714</v>
      </c>
      <c r="D45" s="197">
        <v>42</v>
      </c>
      <c r="E45" s="198">
        <v>1724</v>
      </c>
      <c r="F45" s="197">
        <v>1</v>
      </c>
      <c r="G45" s="197">
        <v>0</v>
      </c>
      <c r="H45" s="197" t="s">
        <v>626</v>
      </c>
      <c r="I45" s="197">
        <v>500</v>
      </c>
      <c r="J45" s="199" t="s">
        <v>715</v>
      </c>
      <c r="K45" s="191">
        <v>0.7</v>
      </c>
      <c r="L45" s="297">
        <f t="shared" si="1"/>
        <v>0.30000000000000004</v>
      </c>
      <c r="M45" s="296">
        <v>5000</v>
      </c>
      <c r="N45" s="295">
        <v>5000</v>
      </c>
      <c r="O45" s="294">
        <f t="shared" si="2"/>
        <v>5000</v>
      </c>
      <c r="P45" s="192">
        <v>0</v>
      </c>
      <c r="Q45" s="193">
        <f t="shared" si="3"/>
        <v>5000</v>
      </c>
      <c r="R45" s="384">
        <v>9582.23</v>
      </c>
      <c r="S45" s="293">
        <f>MIN(Q45,R45)</f>
        <v>5000</v>
      </c>
      <c r="T45" s="385">
        <f>Q45-S45</f>
        <v>0</v>
      </c>
      <c r="U45" s="386">
        <f t="shared" si="5"/>
        <v>13688.9</v>
      </c>
      <c r="V45" s="387">
        <f t="shared" si="6"/>
        <v>9582.23</v>
      </c>
      <c r="W45" s="388">
        <f t="shared" si="7"/>
        <v>4106.67</v>
      </c>
      <c r="X45" s="430">
        <f t="shared" si="8"/>
        <v>893.32999999999993</v>
      </c>
      <c r="Y45" s="389">
        <f t="shared" si="4"/>
        <v>0</v>
      </c>
    </row>
    <row r="46" spans="1:368" s="205" customFormat="1" x14ac:dyDescent="0.25">
      <c r="A46" s="204" t="s">
        <v>1200</v>
      </c>
      <c r="B46" s="195" t="str">
        <f t="shared" si="0"/>
        <v>Coleman Area Library (Marinette County)</v>
      </c>
      <c r="C46" s="187"/>
      <c r="D46" s="188"/>
      <c r="E46" s="189"/>
      <c r="F46" s="188"/>
      <c r="G46" s="188"/>
      <c r="H46" s="188"/>
      <c r="I46" s="188"/>
      <c r="J46" s="190"/>
      <c r="K46" s="200">
        <v>0.6</v>
      </c>
      <c r="L46" s="291">
        <f t="shared" si="1"/>
        <v>0.4</v>
      </c>
      <c r="M46" s="299" t="s">
        <v>1184</v>
      </c>
      <c r="N46" s="298">
        <v>5000</v>
      </c>
      <c r="O46" s="288">
        <f t="shared" si="2"/>
        <v>5000</v>
      </c>
      <c r="P46" s="201">
        <v>0</v>
      </c>
      <c r="Q46" s="202">
        <f t="shared" si="3"/>
        <v>5000</v>
      </c>
      <c r="R46" s="390">
        <v>9582.23</v>
      </c>
      <c r="S46" s="287">
        <f>MIN(Q46,R46)</f>
        <v>5000</v>
      </c>
      <c r="T46" s="391">
        <f>Q46-S46</f>
        <v>0</v>
      </c>
      <c r="U46" s="392">
        <f>W46/L46</f>
        <v>12500</v>
      </c>
      <c r="V46" s="393">
        <f t="shared" si="6"/>
        <v>7500</v>
      </c>
      <c r="W46" s="394">
        <v>5000</v>
      </c>
      <c r="X46" s="431">
        <f t="shared" si="8"/>
        <v>0</v>
      </c>
      <c r="Y46" s="389">
        <f t="shared" si="4"/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</row>
    <row r="47" spans="1:368" x14ac:dyDescent="0.25">
      <c r="A47" s="195" t="s">
        <v>716</v>
      </c>
      <c r="B47" s="186" t="str">
        <f t="shared" si="0"/>
        <v>Colfax Public Library</v>
      </c>
      <c r="C47" s="196" t="s">
        <v>717</v>
      </c>
      <c r="D47" s="197">
        <v>42</v>
      </c>
      <c r="E47" s="198">
        <v>3188</v>
      </c>
      <c r="F47" s="197">
        <v>1</v>
      </c>
      <c r="G47" s="197">
        <v>0</v>
      </c>
      <c r="H47" s="197" t="s">
        <v>662</v>
      </c>
      <c r="I47" s="197">
        <v>750</v>
      </c>
      <c r="J47" s="199" t="s">
        <v>355</v>
      </c>
      <c r="K47" s="191">
        <v>0.7</v>
      </c>
      <c r="L47" s="297">
        <f t="shared" si="1"/>
        <v>0.30000000000000004</v>
      </c>
      <c r="M47" s="290">
        <v>7500</v>
      </c>
      <c r="N47" s="289">
        <v>5000</v>
      </c>
      <c r="O47" s="294">
        <f t="shared" si="2"/>
        <v>7500</v>
      </c>
      <c r="P47" s="192">
        <v>0</v>
      </c>
      <c r="Q47" s="193">
        <f t="shared" si="3"/>
        <v>7500</v>
      </c>
      <c r="R47" s="384" t="s">
        <v>1176</v>
      </c>
      <c r="S47" s="293" t="s">
        <v>1176</v>
      </c>
      <c r="T47" s="385" t="s">
        <v>1176</v>
      </c>
      <c r="U47" s="386" t="s">
        <v>1176</v>
      </c>
      <c r="V47" s="387" t="s">
        <v>1176</v>
      </c>
      <c r="W47" s="388" t="s">
        <v>1176</v>
      </c>
      <c r="X47" s="430" t="s">
        <v>1176</v>
      </c>
      <c r="Y47" s="389" t="e">
        <f t="shared" si="4"/>
        <v>#VALUE!</v>
      </c>
    </row>
    <row r="48" spans="1:368" x14ac:dyDescent="0.25">
      <c r="A48" s="186" t="s">
        <v>718</v>
      </c>
      <c r="B48" s="195" t="str">
        <f t="shared" si="0"/>
        <v>Coloma Public Library</v>
      </c>
      <c r="C48" s="187" t="s">
        <v>719</v>
      </c>
      <c r="D48" s="188">
        <v>43</v>
      </c>
      <c r="E48" s="189">
        <v>2336</v>
      </c>
      <c r="F48" s="188">
        <v>1</v>
      </c>
      <c r="G48" s="188">
        <v>0</v>
      </c>
      <c r="H48" s="188" t="s">
        <v>720</v>
      </c>
      <c r="I48" s="188">
        <v>750</v>
      </c>
      <c r="J48" s="190" t="s">
        <v>721</v>
      </c>
      <c r="K48" s="200">
        <v>0.7</v>
      </c>
      <c r="L48" s="291">
        <f t="shared" si="1"/>
        <v>0.30000000000000004</v>
      </c>
      <c r="M48" s="290">
        <v>7500</v>
      </c>
      <c r="N48" s="289">
        <v>5000</v>
      </c>
      <c r="O48" s="288">
        <f t="shared" si="2"/>
        <v>7500</v>
      </c>
      <c r="P48" s="201">
        <v>0</v>
      </c>
      <c r="Q48" s="202">
        <f t="shared" si="3"/>
        <v>7500</v>
      </c>
      <c r="R48" s="390">
        <v>9582.23</v>
      </c>
      <c r="S48" s="287">
        <f t="shared" ref="S48:S53" si="13">MIN(Q48,R48)</f>
        <v>7500</v>
      </c>
      <c r="T48" s="391">
        <f t="shared" ref="T48:T53" si="14">Q48-S48</f>
        <v>0</v>
      </c>
      <c r="U48" s="392">
        <f t="shared" si="5"/>
        <v>13688.9</v>
      </c>
      <c r="V48" s="393">
        <f t="shared" si="6"/>
        <v>9582.23</v>
      </c>
      <c r="W48" s="394">
        <f t="shared" si="7"/>
        <v>4106.67</v>
      </c>
      <c r="X48" s="431">
        <f t="shared" si="8"/>
        <v>3393.33</v>
      </c>
      <c r="Y48" s="389">
        <f t="shared" si="4"/>
        <v>0</v>
      </c>
    </row>
    <row r="49" spans="1:368" s="205" customFormat="1" x14ac:dyDescent="0.25">
      <c r="A49" s="206" t="s">
        <v>1170</v>
      </c>
      <c r="B49" s="186" t="str">
        <f t="shared" si="0"/>
        <v>Community Library</v>
      </c>
      <c r="C49" s="196"/>
      <c r="D49" s="197"/>
      <c r="E49" s="198"/>
      <c r="F49" s="197"/>
      <c r="G49" s="197"/>
      <c r="H49" s="197"/>
      <c r="I49" s="197"/>
      <c r="J49" s="199"/>
      <c r="K49" s="191">
        <v>0.5</v>
      </c>
      <c r="L49" s="297">
        <f t="shared" si="1"/>
        <v>0.5</v>
      </c>
      <c r="M49" s="299" t="s">
        <v>1184</v>
      </c>
      <c r="N49" s="298">
        <v>10000</v>
      </c>
      <c r="O49" s="294">
        <f t="shared" si="2"/>
        <v>10000</v>
      </c>
      <c r="P49" s="192">
        <v>0</v>
      </c>
      <c r="Q49" s="193">
        <f t="shared" si="3"/>
        <v>10000</v>
      </c>
      <c r="R49" s="384">
        <v>32340.01</v>
      </c>
      <c r="S49" s="293">
        <f t="shared" si="13"/>
        <v>10000</v>
      </c>
      <c r="T49" s="385">
        <f t="shared" si="14"/>
        <v>0</v>
      </c>
      <c r="U49" s="386">
        <f>W49/L49</f>
        <v>20000</v>
      </c>
      <c r="V49" s="387">
        <f t="shared" si="6"/>
        <v>10000</v>
      </c>
      <c r="W49" s="388">
        <v>10000</v>
      </c>
      <c r="X49" s="430">
        <f t="shared" si="8"/>
        <v>0</v>
      </c>
      <c r="Y49" s="389">
        <f t="shared" si="4"/>
        <v>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</row>
    <row r="50" spans="1:368" x14ac:dyDescent="0.25">
      <c r="A50" s="186" t="s">
        <v>722</v>
      </c>
      <c r="B50" s="195" t="str">
        <f t="shared" si="0"/>
        <v>Cornell Public Library</v>
      </c>
      <c r="C50" s="187" t="s">
        <v>723</v>
      </c>
      <c r="D50" s="188">
        <v>42</v>
      </c>
      <c r="E50" s="189">
        <v>4305</v>
      </c>
      <c r="F50" s="188">
        <v>1</v>
      </c>
      <c r="G50" s="188">
        <v>0</v>
      </c>
      <c r="H50" s="188" t="s">
        <v>684</v>
      </c>
      <c r="I50" s="188">
        <v>750</v>
      </c>
      <c r="J50" s="190" t="s">
        <v>357</v>
      </c>
      <c r="K50" s="200">
        <v>0.8</v>
      </c>
      <c r="L50" s="291">
        <f t="shared" si="1"/>
        <v>0.19999999999999996</v>
      </c>
      <c r="M50" s="290">
        <v>7500</v>
      </c>
      <c r="N50" s="289">
        <v>5000</v>
      </c>
      <c r="O50" s="288">
        <f t="shared" si="2"/>
        <v>7500</v>
      </c>
      <c r="P50" s="201">
        <v>0</v>
      </c>
      <c r="Q50" s="202">
        <f t="shared" si="3"/>
        <v>7500</v>
      </c>
      <c r="R50" s="390">
        <v>9582.23</v>
      </c>
      <c r="S50" s="287">
        <f t="shared" si="13"/>
        <v>7500</v>
      </c>
      <c r="T50" s="391">
        <f t="shared" si="14"/>
        <v>0</v>
      </c>
      <c r="U50" s="392">
        <f t="shared" si="5"/>
        <v>11977.787499999999</v>
      </c>
      <c r="V50" s="393">
        <f t="shared" si="6"/>
        <v>9582.23</v>
      </c>
      <c r="W50" s="394">
        <f t="shared" si="7"/>
        <v>2395.557499999999</v>
      </c>
      <c r="X50" s="431">
        <f t="shared" si="8"/>
        <v>5104.442500000001</v>
      </c>
      <c r="Y50" s="389">
        <f t="shared" si="4"/>
        <v>0</v>
      </c>
    </row>
    <row r="51" spans="1:368" x14ac:dyDescent="0.25">
      <c r="A51" s="195" t="s">
        <v>724</v>
      </c>
      <c r="B51" s="186" t="str">
        <f t="shared" si="0"/>
        <v>Crandon Public Library</v>
      </c>
      <c r="C51" s="196" t="s">
        <v>725</v>
      </c>
      <c r="D51" s="197">
        <v>43</v>
      </c>
      <c r="E51" s="198">
        <v>6085</v>
      </c>
      <c r="F51" s="197">
        <v>1</v>
      </c>
      <c r="G51" s="197">
        <v>0</v>
      </c>
      <c r="H51" s="197" t="s">
        <v>726</v>
      </c>
      <c r="I51" s="197">
        <v>1000</v>
      </c>
      <c r="J51" s="199" t="s">
        <v>358</v>
      </c>
      <c r="K51" s="191">
        <v>0.8</v>
      </c>
      <c r="L51" s="297">
        <f t="shared" si="1"/>
        <v>0.19999999999999996</v>
      </c>
      <c r="M51" s="290">
        <v>10000</v>
      </c>
      <c r="N51" s="289">
        <v>5000</v>
      </c>
      <c r="O51" s="294">
        <f t="shared" si="2"/>
        <v>10000</v>
      </c>
      <c r="P51" s="192">
        <v>0</v>
      </c>
      <c r="Q51" s="193">
        <f t="shared" si="3"/>
        <v>10000</v>
      </c>
      <c r="R51" s="384">
        <v>19164.45</v>
      </c>
      <c r="S51" s="293">
        <f t="shared" si="13"/>
        <v>10000</v>
      </c>
      <c r="T51" s="385">
        <f t="shared" si="14"/>
        <v>0</v>
      </c>
      <c r="U51" s="386">
        <f t="shared" si="5"/>
        <v>23955.5625</v>
      </c>
      <c r="V51" s="387">
        <f t="shared" si="6"/>
        <v>19164.45</v>
      </c>
      <c r="W51" s="388">
        <f t="shared" si="7"/>
        <v>4791.1124999999993</v>
      </c>
      <c r="X51" s="430">
        <f t="shared" si="8"/>
        <v>5208.8875000000007</v>
      </c>
      <c r="Y51" s="389">
        <f t="shared" si="4"/>
        <v>0</v>
      </c>
    </row>
    <row r="52" spans="1:368" s="205" customFormat="1" x14ac:dyDescent="0.25">
      <c r="A52" s="186" t="s">
        <v>1186</v>
      </c>
      <c r="B52" s="195" t="str">
        <f t="shared" si="0"/>
        <v>Crivitz Area Branch Library</v>
      </c>
      <c r="C52" s="187"/>
      <c r="D52" s="188"/>
      <c r="E52" s="189"/>
      <c r="F52" s="188"/>
      <c r="G52" s="188"/>
      <c r="H52" s="188"/>
      <c r="I52" s="188"/>
      <c r="J52" s="190"/>
      <c r="K52" s="200">
        <v>0.7</v>
      </c>
      <c r="L52" s="291">
        <f t="shared" si="1"/>
        <v>0.30000000000000004</v>
      </c>
      <c r="M52" s="299" t="s">
        <v>1184</v>
      </c>
      <c r="N52" s="298">
        <v>5000</v>
      </c>
      <c r="O52" s="288">
        <f t="shared" si="2"/>
        <v>5000</v>
      </c>
      <c r="P52" s="201">
        <v>0</v>
      </c>
      <c r="Q52" s="202">
        <f t="shared" si="3"/>
        <v>5000</v>
      </c>
      <c r="R52" s="390">
        <v>9582.23</v>
      </c>
      <c r="S52" s="287">
        <f t="shared" si="13"/>
        <v>5000</v>
      </c>
      <c r="T52" s="391">
        <f t="shared" si="14"/>
        <v>0</v>
      </c>
      <c r="U52" s="392">
        <f t="shared" si="5"/>
        <v>13688.9</v>
      </c>
      <c r="V52" s="393">
        <f t="shared" si="6"/>
        <v>9582.23</v>
      </c>
      <c r="W52" s="394">
        <f t="shared" si="7"/>
        <v>4106.67</v>
      </c>
      <c r="X52" s="431">
        <f t="shared" si="8"/>
        <v>893.32999999999993</v>
      </c>
      <c r="Y52" s="389">
        <f t="shared" si="4"/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</row>
    <row r="53" spans="1:368" x14ac:dyDescent="0.25">
      <c r="A53" s="195" t="s">
        <v>727</v>
      </c>
      <c r="B53" s="186" t="str">
        <f t="shared" si="0"/>
        <v>Cuba City Public Library</v>
      </c>
      <c r="C53" s="196" t="s">
        <v>728</v>
      </c>
      <c r="D53" s="197">
        <v>42</v>
      </c>
      <c r="E53" s="198">
        <v>3608</v>
      </c>
      <c r="F53" s="197">
        <v>1</v>
      </c>
      <c r="G53" s="197">
        <v>0</v>
      </c>
      <c r="H53" s="197" t="s">
        <v>598</v>
      </c>
      <c r="I53" s="197">
        <v>750</v>
      </c>
      <c r="J53" s="199" t="s">
        <v>360</v>
      </c>
      <c r="K53" s="191">
        <v>0.6</v>
      </c>
      <c r="L53" s="297">
        <f t="shared" si="1"/>
        <v>0.4</v>
      </c>
      <c r="M53" s="290">
        <v>7500</v>
      </c>
      <c r="N53" s="289">
        <v>5000</v>
      </c>
      <c r="O53" s="294">
        <f t="shared" si="2"/>
        <v>7500</v>
      </c>
      <c r="P53" s="192">
        <v>0</v>
      </c>
      <c r="Q53" s="193">
        <f t="shared" si="3"/>
        <v>7500</v>
      </c>
      <c r="R53" s="384">
        <v>9582.23</v>
      </c>
      <c r="S53" s="293">
        <f t="shared" si="13"/>
        <v>7500</v>
      </c>
      <c r="T53" s="385">
        <f t="shared" si="14"/>
        <v>0</v>
      </c>
      <c r="U53" s="386">
        <f t="shared" si="5"/>
        <v>15970.383333333333</v>
      </c>
      <c r="V53" s="387">
        <f t="shared" si="6"/>
        <v>9582.23</v>
      </c>
      <c r="W53" s="388">
        <f t="shared" si="7"/>
        <v>6388.1533333333336</v>
      </c>
      <c r="X53" s="430">
        <f t="shared" si="8"/>
        <v>1111.8466666666664</v>
      </c>
      <c r="Y53" s="389">
        <f t="shared" si="4"/>
        <v>0</v>
      </c>
    </row>
    <row r="54" spans="1:368" x14ac:dyDescent="0.25">
      <c r="A54" s="186" t="s">
        <v>729</v>
      </c>
      <c r="B54" s="195" t="str">
        <f t="shared" si="0"/>
        <v>De Soto Public Library</v>
      </c>
      <c r="C54" s="187" t="s">
        <v>730</v>
      </c>
      <c r="D54" s="188">
        <v>42</v>
      </c>
      <c r="E54" s="189">
        <v>588</v>
      </c>
      <c r="F54" s="188">
        <v>1</v>
      </c>
      <c r="G54" s="188">
        <v>0</v>
      </c>
      <c r="H54" s="188" t="s">
        <v>632</v>
      </c>
      <c r="I54" s="188">
        <v>500</v>
      </c>
      <c r="J54" s="190" t="s">
        <v>731</v>
      </c>
      <c r="K54" s="200">
        <v>0.7</v>
      </c>
      <c r="L54" s="291">
        <f t="shared" si="1"/>
        <v>0.30000000000000004</v>
      </c>
      <c r="M54" s="299">
        <v>5000</v>
      </c>
      <c r="N54" s="298">
        <v>5000</v>
      </c>
      <c r="O54" s="288">
        <f t="shared" si="2"/>
        <v>5000</v>
      </c>
      <c r="P54" s="201">
        <v>0</v>
      </c>
      <c r="Q54" s="202">
        <f t="shared" si="3"/>
        <v>5000</v>
      </c>
      <c r="R54" s="390" t="s">
        <v>1176</v>
      </c>
      <c r="S54" s="287" t="s">
        <v>1176</v>
      </c>
      <c r="T54" s="391" t="s">
        <v>1176</v>
      </c>
      <c r="U54" s="392" t="s">
        <v>1176</v>
      </c>
      <c r="V54" s="393" t="s">
        <v>1176</v>
      </c>
      <c r="W54" s="394" t="s">
        <v>1176</v>
      </c>
      <c r="X54" s="431" t="s">
        <v>1176</v>
      </c>
      <c r="Y54" s="389" t="e">
        <f t="shared" si="4"/>
        <v>#VALUE!</v>
      </c>
    </row>
    <row r="55" spans="1:368" x14ac:dyDescent="0.25">
      <c r="A55" s="195" t="s">
        <v>732</v>
      </c>
      <c r="B55" s="186" t="str">
        <f t="shared" si="0"/>
        <v>Deer Park Public Library</v>
      </c>
      <c r="C55" s="196" t="s">
        <v>733</v>
      </c>
      <c r="D55" s="197">
        <v>42</v>
      </c>
      <c r="E55" s="198">
        <v>993</v>
      </c>
      <c r="F55" s="197">
        <v>1</v>
      </c>
      <c r="G55" s="197">
        <v>0</v>
      </c>
      <c r="H55" s="197" t="s">
        <v>734</v>
      </c>
      <c r="I55" s="197">
        <v>500</v>
      </c>
      <c r="J55" s="199" t="s">
        <v>735</v>
      </c>
      <c r="K55" s="191">
        <v>0.7</v>
      </c>
      <c r="L55" s="297">
        <f t="shared" si="1"/>
        <v>0.30000000000000004</v>
      </c>
      <c r="M55" s="296">
        <v>5000</v>
      </c>
      <c r="N55" s="295">
        <v>5000</v>
      </c>
      <c r="O55" s="294">
        <f t="shared" si="2"/>
        <v>5000</v>
      </c>
      <c r="P55" s="192">
        <v>0</v>
      </c>
      <c r="Q55" s="193">
        <f t="shared" si="3"/>
        <v>5000</v>
      </c>
      <c r="R55" s="384">
        <v>9582.23</v>
      </c>
      <c r="S55" s="293">
        <f>MIN(Q55,R55)</f>
        <v>5000</v>
      </c>
      <c r="T55" s="385">
        <f>Q55-S55</f>
        <v>0</v>
      </c>
      <c r="U55" s="386">
        <f t="shared" si="5"/>
        <v>13688.9</v>
      </c>
      <c r="V55" s="387">
        <f t="shared" si="6"/>
        <v>9582.23</v>
      </c>
      <c r="W55" s="388">
        <f t="shared" si="7"/>
        <v>4106.67</v>
      </c>
      <c r="X55" s="430">
        <f t="shared" si="8"/>
        <v>893.32999999999993</v>
      </c>
      <c r="Y55" s="389">
        <f t="shared" si="4"/>
        <v>0</v>
      </c>
    </row>
    <row r="56" spans="1:368" x14ac:dyDescent="0.25">
      <c r="A56" s="186" t="s">
        <v>736</v>
      </c>
      <c r="B56" s="195" t="str">
        <f t="shared" si="0"/>
        <v>Deerfield Public Library</v>
      </c>
      <c r="C56" s="187" t="s">
        <v>737</v>
      </c>
      <c r="D56" s="188">
        <v>42</v>
      </c>
      <c r="E56" s="189">
        <v>3492</v>
      </c>
      <c r="F56" s="188">
        <v>1</v>
      </c>
      <c r="G56" s="188">
        <v>0</v>
      </c>
      <c r="H56" s="188" t="s">
        <v>636</v>
      </c>
      <c r="I56" s="188">
        <v>750</v>
      </c>
      <c r="J56" s="190" t="s">
        <v>738</v>
      </c>
      <c r="K56" s="200">
        <v>0.5</v>
      </c>
      <c r="L56" s="291">
        <f t="shared" si="1"/>
        <v>0.5</v>
      </c>
      <c r="M56" s="299">
        <v>7500</v>
      </c>
      <c r="N56" s="298">
        <v>7500</v>
      </c>
      <c r="O56" s="288">
        <f t="shared" si="2"/>
        <v>7500</v>
      </c>
      <c r="P56" s="201">
        <v>0</v>
      </c>
      <c r="Q56" s="202">
        <f t="shared" si="3"/>
        <v>7500</v>
      </c>
      <c r="R56" s="390">
        <v>9582.23</v>
      </c>
      <c r="S56" s="287">
        <f>MIN(Q56,R56)</f>
        <v>7500</v>
      </c>
      <c r="T56" s="391">
        <f>Q56-S56</f>
        <v>0</v>
      </c>
      <c r="U56" s="392">
        <f>W56/L56</f>
        <v>15000</v>
      </c>
      <c r="V56" s="393">
        <f t="shared" si="6"/>
        <v>7500</v>
      </c>
      <c r="W56" s="394">
        <v>7500</v>
      </c>
      <c r="X56" s="431">
        <f t="shared" si="8"/>
        <v>0</v>
      </c>
      <c r="Y56" s="389">
        <f t="shared" si="4"/>
        <v>0</v>
      </c>
    </row>
    <row r="57" spans="1:368" s="205" customFormat="1" x14ac:dyDescent="0.25">
      <c r="A57" s="195" t="s">
        <v>1201</v>
      </c>
      <c r="B57" s="186" t="str">
        <f t="shared" si="0"/>
        <v>Denmark Branch (Brown County Library)</v>
      </c>
      <c r="C57" s="196"/>
      <c r="D57" s="197"/>
      <c r="E57" s="198"/>
      <c r="F57" s="197"/>
      <c r="G57" s="197"/>
      <c r="H57" s="197"/>
      <c r="I57" s="197"/>
      <c r="J57" s="199"/>
      <c r="K57" s="191">
        <v>0.5</v>
      </c>
      <c r="L57" s="297">
        <f t="shared" si="1"/>
        <v>0.5</v>
      </c>
      <c r="M57" s="296" t="s">
        <v>1184</v>
      </c>
      <c r="N57" s="295">
        <v>7500</v>
      </c>
      <c r="O57" s="294">
        <f t="shared" si="2"/>
        <v>7500</v>
      </c>
      <c r="P57" s="192">
        <v>0</v>
      </c>
      <c r="Q57" s="193">
        <f t="shared" si="3"/>
        <v>7500</v>
      </c>
      <c r="R57" s="384">
        <v>362.78</v>
      </c>
      <c r="S57" s="293">
        <f>MIN(Q57,R57)</f>
        <v>362.78</v>
      </c>
      <c r="T57" s="385">
        <f>Q57-S57</f>
        <v>7137.22</v>
      </c>
      <c r="U57" s="386">
        <f t="shared" si="5"/>
        <v>725.56</v>
      </c>
      <c r="V57" s="387">
        <f t="shared" si="6"/>
        <v>362.78</v>
      </c>
      <c r="W57" s="388">
        <f t="shared" si="7"/>
        <v>362.78</v>
      </c>
      <c r="X57" s="430">
        <f t="shared" si="8"/>
        <v>7137.22</v>
      </c>
      <c r="Y57" s="389">
        <f t="shared" si="4"/>
        <v>0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</row>
    <row r="58" spans="1:368" x14ac:dyDescent="0.25">
      <c r="A58" s="186" t="s">
        <v>739</v>
      </c>
      <c r="B58" s="195" t="str">
        <f t="shared" si="0"/>
        <v>Dorchester Public Library</v>
      </c>
      <c r="C58" s="187" t="s">
        <v>740</v>
      </c>
      <c r="D58" s="188">
        <v>42</v>
      </c>
      <c r="E58" s="189">
        <v>1388</v>
      </c>
      <c r="F58" s="188">
        <v>1</v>
      </c>
      <c r="G58" s="188">
        <v>0</v>
      </c>
      <c r="H58" s="188" t="s">
        <v>741</v>
      </c>
      <c r="I58" s="188">
        <v>500</v>
      </c>
      <c r="J58" s="190" t="s">
        <v>742</v>
      </c>
      <c r="K58" s="200">
        <v>0.8</v>
      </c>
      <c r="L58" s="291">
        <f t="shared" si="1"/>
        <v>0.19999999999999996</v>
      </c>
      <c r="M58" s="299">
        <v>5000</v>
      </c>
      <c r="N58" s="298">
        <v>5000</v>
      </c>
      <c r="O58" s="288">
        <f t="shared" si="2"/>
        <v>5000</v>
      </c>
      <c r="P58" s="201">
        <v>0</v>
      </c>
      <c r="Q58" s="202">
        <f t="shared" si="3"/>
        <v>5000</v>
      </c>
      <c r="R58" s="390">
        <v>10252.98</v>
      </c>
      <c r="S58" s="287">
        <f>MIN(Q58,R58)</f>
        <v>5000</v>
      </c>
      <c r="T58" s="391">
        <f>Q58-S58</f>
        <v>0</v>
      </c>
      <c r="U58" s="392">
        <f t="shared" si="5"/>
        <v>12816.224999999999</v>
      </c>
      <c r="V58" s="393">
        <f t="shared" si="6"/>
        <v>10252.98</v>
      </c>
      <c r="W58" s="394">
        <f t="shared" si="7"/>
        <v>2563.244999999999</v>
      </c>
      <c r="X58" s="431">
        <f t="shared" si="8"/>
        <v>2436.755000000001</v>
      </c>
      <c r="Y58" s="389">
        <f t="shared" si="4"/>
        <v>0</v>
      </c>
    </row>
    <row r="59" spans="1:368" x14ac:dyDescent="0.25">
      <c r="A59" s="195" t="s">
        <v>743</v>
      </c>
      <c r="B59" s="186" t="str">
        <f t="shared" si="0"/>
        <v>Drummond Public Library</v>
      </c>
      <c r="C59" s="196" t="s">
        <v>744</v>
      </c>
      <c r="D59" s="197">
        <v>43</v>
      </c>
      <c r="E59" s="198">
        <v>886</v>
      </c>
      <c r="F59" s="197">
        <v>1</v>
      </c>
      <c r="G59" s="197">
        <v>0</v>
      </c>
      <c r="H59" s="197" t="s">
        <v>629</v>
      </c>
      <c r="I59" s="197">
        <v>500</v>
      </c>
      <c r="J59" s="199" t="s">
        <v>368</v>
      </c>
      <c r="K59" s="191">
        <v>0.8</v>
      </c>
      <c r="L59" s="297">
        <f t="shared" si="1"/>
        <v>0.19999999999999996</v>
      </c>
      <c r="M59" s="296">
        <v>5000</v>
      </c>
      <c r="N59" s="295">
        <v>5000</v>
      </c>
      <c r="O59" s="294">
        <f t="shared" si="2"/>
        <v>5000</v>
      </c>
      <c r="P59" s="192">
        <v>0</v>
      </c>
      <c r="Q59" s="193">
        <f t="shared" si="3"/>
        <v>5000</v>
      </c>
      <c r="R59" s="384">
        <v>9582.23</v>
      </c>
      <c r="S59" s="293">
        <f>MIN(Q59,R59)</f>
        <v>5000</v>
      </c>
      <c r="T59" s="385">
        <f>Q59-S59</f>
        <v>0</v>
      </c>
      <c r="U59" s="386">
        <f t="shared" si="5"/>
        <v>11977.787499999999</v>
      </c>
      <c r="V59" s="387">
        <f t="shared" si="6"/>
        <v>9582.23</v>
      </c>
      <c r="W59" s="388">
        <f t="shared" si="7"/>
        <v>2395.557499999999</v>
      </c>
      <c r="X59" s="430">
        <f t="shared" si="8"/>
        <v>2604.442500000001</v>
      </c>
      <c r="Y59" s="389">
        <f t="shared" si="4"/>
        <v>0</v>
      </c>
    </row>
    <row r="60" spans="1:368" x14ac:dyDescent="0.25">
      <c r="A60" s="186" t="s">
        <v>745</v>
      </c>
      <c r="B60" s="195" t="str">
        <f t="shared" si="0"/>
        <v>Durand Community Library</v>
      </c>
      <c r="C60" s="187" t="s">
        <v>746</v>
      </c>
      <c r="D60" s="188">
        <v>42</v>
      </c>
      <c r="E60" s="189">
        <v>4714</v>
      </c>
      <c r="F60" s="188">
        <v>1</v>
      </c>
      <c r="G60" s="188">
        <v>0</v>
      </c>
      <c r="H60" s="188" t="s">
        <v>747</v>
      </c>
      <c r="I60" s="188">
        <v>750</v>
      </c>
      <c r="J60" s="190" t="s">
        <v>369</v>
      </c>
      <c r="K60" s="200">
        <v>0.6</v>
      </c>
      <c r="L60" s="291">
        <f t="shared" si="1"/>
        <v>0.4</v>
      </c>
      <c r="M60" s="290">
        <v>7500</v>
      </c>
      <c r="N60" s="289">
        <v>5000</v>
      </c>
      <c r="O60" s="288">
        <f t="shared" si="2"/>
        <v>7500</v>
      </c>
      <c r="P60" s="201">
        <v>0</v>
      </c>
      <c r="Q60" s="202">
        <f t="shared" si="3"/>
        <v>7500</v>
      </c>
      <c r="R60" s="390" t="s">
        <v>1176</v>
      </c>
      <c r="S60" s="287" t="s">
        <v>1176</v>
      </c>
      <c r="T60" s="391" t="s">
        <v>1176</v>
      </c>
      <c r="U60" s="392" t="s">
        <v>1176</v>
      </c>
      <c r="V60" s="393" t="s">
        <v>1176</v>
      </c>
      <c r="W60" s="394" t="s">
        <v>1176</v>
      </c>
      <c r="X60" s="431" t="s">
        <v>1176</v>
      </c>
      <c r="Y60" s="389" t="e">
        <f t="shared" si="4"/>
        <v>#VALUE!</v>
      </c>
    </row>
    <row r="61" spans="1:368" x14ac:dyDescent="0.25">
      <c r="A61" s="195" t="s">
        <v>748</v>
      </c>
      <c r="B61" s="186" t="str">
        <f t="shared" si="0"/>
        <v>Dwight T. Parker Public Library</v>
      </c>
      <c r="C61" s="196" t="s">
        <v>749</v>
      </c>
      <c r="D61" s="197">
        <v>42</v>
      </c>
      <c r="E61" s="198">
        <v>5944</v>
      </c>
      <c r="F61" s="197">
        <v>1</v>
      </c>
      <c r="G61" s="197">
        <v>0</v>
      </c>
      <c r="H61" s="197" t="s">
        <v>598</v>
      </c>
      <c r="I61" s="197">
        <v>1000</v>
      </c>
      <c r="J61" s="199" t="s">
        <v>750</v>
      </c>
      <c r="K61" s="191">
        <v>0.7</v>
      </c>
      <c r="L61" s="297">
        <f t="shared" si="1"/>
        <v>0.30000000000000004</v>
      </c>
      <c r="M61" s="290">
        <v>10000</v>
      </c>
      <c r="N61" s="289">
        <v>7500</v>
      </c>
      <c r="O61" s="294">
        <f t="shared" si="2"/>
        <v>10000</v>
      </c>
      <c r="P61" s="192">
        <v>0</v>
      </c>
      <c r="Q61" s="193">
        <f t="shared" si="3"/>
        <v>10000</v>
      </c>
      <c r="R61" s="384">
        <v>9582.23</v>
      </c>
      <c r="S61" s="293">
        <f>MIN(Q61,R61)</f>
        <v>9582.23</v>
      </c>
      <c r="T61" s="385">
        <f>Q61-S61</f>
        <v>417.77000000000044</v>
      </c>
      <c r="U61" s="386">
        <f t="shared" si="5"/>
        <v>13688.9</v>
      </c>
      <c r="V61" s="387">
        <f t="shared" si="6"/>
        <v>9582.23</v>
      </c>
      <c r="W61" s="388">
        <f t="shared" si="7"/>
        <v>4106.67</v>
      </c>
      <c r="X61" s="430">
        <f t="shared" si="8"/>
        <v>5893.33</v>
      </c>
      <c r="Y61" s="389">
        <f t="shared" si="4"/>
        <v>0</v>
      </c>
    </row>
    <row r="62" spans="1:368" x14ac:dyDescent="0.25">
      <c r="A62" s="186" t="s">
        <v>751</v>
      </c>
      <c r="B62" s="195" t="str">
        <f t="shared" si="0"/>
        <v>Eckstein Memorial Library</v>
      </c>
      <c r="C62" s="187" t="s">
        <v>752</v>
      </c>
      <c r="D62" s="188">
        <v>42</v>
      </c>
      <c r="E62" s="189">
        <v>2066</v>
      </c>
      <c r="F62" s="188">
        <v>1</v>
      </c>
      <c r="G62" s="188">
        <v>0</v>
      </c>
      <c r="H62" s="188" t="s">
        <v>598</v>
      </c>
      <c r="I62" s="188">
        <v>750</v>
      </c>
      <c r="J62" s="190" t="s">
        <v>343</v>
      </c>
      <c r="K62" s="200">
        <v>0.7</v>
      </c>
      <c r="L62" s="291">
        <f t="shared" si="1"/>
        <v>0.30000000000000004</v>
      </c>
      <c r="M62" s="290">
        <v>7500</v>
      </c>
      <c r="N62" s="289">
        <v>5000</v>
      </c>
      <c r="O62" s="288">
        <f t="shared" si="2"/>
        <v>7500</v>
      </c>
      <c r="P62" s="201">
        <v>0</v>
      </c>
      <c r="Q62" s="202">
        <f t="shared" si="3"/>
        <v>7500</v>
      </c>
      <c r="R62" s="390">
        <v>9582.23</v>
      </c>
      <c r="S62" s="287">
        <f>MIN(Q62,R62)</f>
        <v>7500</v>
      </c>
      <c r="T62" s="391">
        <f>Q62-S62</f>
        <v>0</v>
      </c>
      <c r="U62" s="392">
        <f t="shared" si="5"/>
        <v>13688.9</v>
      </c>
      <c r="V62" s="393">
        <f t="shared" si="6"/>
        <v>9582.23</v>
      </c>
      <c r="W62" s="394">
        <f t="shared" si="7"/>
        <v>4106.67</v>
      </c>
      <c r="X62" s="431">
        <f t="shared" si="8"/>
        <v>3393.33</v>
      </c>
      <c r="Y62" s="389">
        <f t="shared" si="4"/>
        <v>0</v>
      </c>
    </row>
    <row r="63" spans="1:368" s="205" customFormat="1" x14ac:dyDescent="0.25">
      <c r="A63" s="195" t="s">
        <v>1202</v>
      </c>
      <c r="B63" s="186" t="str">
        <f t="shared" si="0"/>
        <v>Edgar Branch (Marathon County Public Library)</v>
      </c>
      <c r="C63" s="196"/>
      <c r="D63" s="197"/>
      <c r="E63" s="198"/>
      <c r="F63" s="197"/>
      <c r="G63" s="197"/>
      <c r="H63" s="197"/>
      <c r="I63" s="197"/>
      <c r="J63" s="199"/>
      <c r="K63" s="191">
        <v>0.6</v>
      </c>
      <c r="L63" s="297">
        <f t="shared" si="1"/>
        <v>0.4</v>
      </c>
      <c r="M63" s="296" t="s">
        <v>1184</v>
      </c>
      <c r="N63" s="295">
        <v>5000</v>
      </c>
      <c r="O63" s="294">
        <f t="shared" si="2"/>
        <v>5000</v>
      </c>
      <c r="P63" s="192">
        <v>0</v>
      </c>
      <c r="Q63" s="193">
        <f t="shared" si="3"/>
        <v>5000</v>
      </c>
      <c r="R63" s="384" t="s">
        <v>1176</v>
      </c>
      <c r="S63" s="293" t="s">
        <v>1176</v>
      </c>
      <c r="T63" s="385" t="s">
        <v>1176</v>
      </c>
      <c r="U63" s="386" t="s">
        <v>1176</v>
      </c>
      <c r="V63" s="387" t="s">
        <v>1176</v>
      </c>
      <c r="W63" s="388" t="s">
        <v>1176</v>
      </c>
      <c r="X63" s="430" t="s">
        <v>1176</v>
      </c>
      <c r="Y63" s="389" t="e">
        <f t="shared" si="4"/>
        <v>#VALUE!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</row>
    <row r="64" spans="1:368" x14ac:dyDescent="0.25">
      <c r="A64" s="186" t="s">
        <v>753</v>
      </c>
      <c r="B64" s="195" t="str">
        <f t="shared" si="0"/>
        <v>Edith Evans Community Library</v>
      </c>
      <c r="C64" s="187" t="s">
        <v>754</v>
      </c>
      <c r="D64" s="188">
        <v>43</v>
      </c>
      <c r="E64" s="189">
        <v>1777</v>
      </c>
      <c r="F64" s="188">
        <v>1</v>
      </c>
      <c r="G64" s="188">
        <v>0</v>
      </c>
      <c r="H64" s="188" t="s">
        <v>726</v>
      </c>
      <c r="I64" s="188">
        <v>500</v>
      </c>
      <c r="J64" s="190" t="s">
        <v>421</v>
      </c>
      <c r="K64" s="200">
        <v>0.8</v>
      </c>
      <c r="L64" s="291">
        <f t="shared" si="1"/>
        <v>0.19999999999999996</v>
      </c>
      <c r="M64" s="299">
        <v>5000</v>
      </c>
      <c r="N64" s="298">
        <v>5000</v>
      </c>
      <c r="O64" s="288">
        <f t="shared" si="2"/>
        <v>5000</v>
      </c>
      <c r="P64" s="201">
        <v>0</v>
      </c>
      <c r="Q64" s="202">
        <f t="shared" si="3"/>
        <v>5000</v>
      </c>
      <c r="R64" s="390">
        <v>12936.01</v>
      </c>
      <c r="S64" s="287">
        <f>MIN(Q64,R64)</f>
        <v>5000</v>
      </c>
      <c r="T64" s="391">
        <f>Q64-S64</f>
        <v>0</v>
      </c>
      <c r="U64" s="392">
        <f t="shared" si="5"/>
        <v>16170.012499999999</v>
      </c>
      <c r="V64" s="393">
        <f t="shared" si="6"/>
        <v>12936.01</v>
      </c>
      <c r="W64" s="394">
        <f t="shared" si="7"/>
        <v>3234.0024999999991</v>
      </c>
      <c r="X64" s="431">
        <f t="shared" si="8"/>
        <v>1765.9975000000009</v>
      </c>
      <c r="Y64" s="389">
        <f t="shared" si="4"/>
        <v>0</v>
      </c>
    </row>
    <row r="65" spans="1:368" x14ac:dyDescent="0.25">
      <c r="A65" s="195" t="s">
        <v>755</v>
      </c>
      <c r="B65" s="186" t="str">
        <f t="shared" si="0"/>
        <v>Edward U. Demmer Memorial Library</v>
      </c>
      <c r="C65" s="196" t="s">
        <v>756</v>
      </c>
      <c r="D65" s="197">
        <v>43</v>
      </c>
      <c r="E65" s="198">
        <v>2542</v>
      </c>
      <c r="F65" s="197">
        <v>1</v>
      </c>
      <c r="G65" s="197">
        <v>0</v>
      </c>
      <c r="H65" s="197" t="s">
        <v>757</v>
      </c>
      <c r="I65" s="197">
        <v>750</v>
      </c>
      <c r="J65" s="199" t="s">
        <v>537</v>
      </c>
      <c r="K65" s="191">
        <v>0.7</v>
      </c>
      <c r="L65" s="297">
        <f t="shared" si="1"/>
        <v>0.30000000000000004</v>
      </c>
      <c r="M65" s="296">
        <v>7500</v>
      </c>
      <c r="N65" s="295">
        <v>7500</v>
      </c>
      <c r="O65" s="294">
        <f t="shared" si="2"/>
        <v>7500</v>
      </c>
      <c r="P65" s="192">
        <v>5100</v>
      </c>
      <c r="Q65" s="193">
        <f t="shared" si="3"/>
        <v>2400</v>
      </c>
      <c r="R65" s="384">
        <v>23955.57</v>
      </c>
      <c r="S65" s="293">
        <f>MIN(Q65,R65)</f>
        <v>2400</v>
      </c>
      <c r="T65" s="385">
        <f>Q65-S65</f>
        <v>0</v>
      </c>
      <c r="U65" s="386">
        <f>W65/L65</f>
        <v>7999.9999999999991</v>
      </c>
      <c r="V65" s="387">
        <f t="shared" si="6"/>
        <v>5599.9999999999991</v>
      </c>
      <c r="W65" s="388">
        <v>2400</v>
      </c>
      <c r="X65" s="430">
        <f t="shared" si="8"/>
        <v>0</v>
      </c>
      <c r="Y65" s="389">
        <f t="shared" si="4"/>
        <v>0</v>
      </c>
    </row>
    <row r="66" spans="1:368" s="205" customFormat="1" x14ac:dyDescent="0.25">
      <c r="A66" s="186" t="s">
        <v>1203</v>
      </c>
      <c r="B66" s="195" t="str">
        <f t="shared" si="0"/>
        <v>Egg Harbor Library (Door County Library)</v>
      </c>
      <c r="C66" s="187"/>
      <c r="D66" s="188"/>
      <c r="E66" s="189"/>
      <c r="F66" s="188"/>
      <c r="G66" s="188"/>
      <c r="H66" s="188"/>
      <c r="I66" s="188"/>
      <c r="J66" s="190"/>
      <c r="K66" s="200">
        <v>0.6</v>
      </c>
      <c r="L66" s="291">
        <f t="shared" si="1"/>
        <v>0.4</v>
      </c>
      <c r="M66" s="299" t="s">
        <v>1184</v>
      </c>
      <c r="N66" s="298">
        <v>5000</v>
      </c>
      <c r="O66" s="288">
        <f t="shared" si="2"/>
        <v>5000</v>
      </c>
      <c r="P66" s="201">
        <v>0</v>
      </c>
      <c r="Q66" s="202">
        <f t="shared" si="3"/>
        <v>5000</v>
      </c>
      <c r="R66" s="390">
        <v>9582.23</v>
      </c>
      <c r="S66" s="287">
        <f>MIN(Q66,R66)</f>
        <v>5000</v>
      </c>
      <c r="T66" s="391">
        <f>Q66-S66</f>
        <v>0</v>
      </c>
      <c r="U66" s="392">
        <f>W66/L66</f>
        <v>12500</v>
      </c>
      <c r="V66" s="393">
        <f t="shared" si="6"/>
        <v>7500</v>
      </c>
      <c r="W66" s="394">
        <v>5000</v>
      </c>
      <c r="X66" s="431">
        <f t="shared" si="8"/>
        <v>0</v>
      </c>
      <c r="Y66" s="389">
        <f t="shared" si="4"/>
        <v>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</row>
    <row r="67" spans="1:368" s="205" customFormat="1" x14ac:dyDescent="0.25">
      <c r="A67" s="195" t="s">
        <v>1204</v>
      </c>
      <c r="B67" s="186" t="str">
        <f t="shared" ref="B67:B95" si="15">PROPER(A67)</f>
        <v>Elcho Branch Library (Antigo Public Library)</v>
      </c>
      <c r="C67" s="196"/>
      <c r="D67" s="197"/>
      <c r="E67" s="198"/>
      <c r="F67" s="197"/>
      <c r="G67" s="197"/>
      <c r="H67" s="197"/>
      <c r="I67" s="197"/>
      <c r="J67" s="199"/>
      <c r="K67" s="191">
        <v>0.7</v>
      </c>
      <c r="L67" s="297">
        <f t="shared" ref="L67:L130" si="16">1-K67</f>
        <v>0.30000000000000004</v>
      </c>
      <c r="M67" s="296" t="s">
        <v>1184</v>
      </c>
      <c r="N67" s="295">
        <v>5000</v>
      </c>
      <c r="O67" s="294">
        <f t="shared" ref="O67:O130" si="17">MAX(M67,N67)</f>
        <v>5000</v>
      </c>
      <c r="P67" s="192">
        <v>0</v>
      </c>
      <c r="Q67" s="193">
        <f t="shared" ref="Q67:Q130" si="18">O67-P67</f>
        <v>5000</v>
      </c>
      <c r="R67" s="384">
        <v>9582.23</v>
      </c>
      <c r="S67" s="293">
        <f>MIN(Q67,R67)</f>
        <v>5000</v>
      </c>
      <c r="T67" s="385">
        <f>Q67-S67</f>
        <v>0</v>
      </c>
      <c r="U67" s="386">
        <f t="shared" si="5"/>
        <v>13688.9</v>
      </c>
      <c r="V67" s="387">
        <f t="shared" si="6"/>
        <v>9582.23</v>
      </c>
      <c r="W67" s="388">
        <f t="shared" si="7"/>
        <v>4106.67</v>
      </c>
      <c r="X67" s="430">
        <f t="shared" si="8"/>
        <v>893.32999999999993</v>
      </c>
      <c r="Y67" s="389">
        <f t="shared" si="4"/>
        <v>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</row>
    <row r="68" spans="1:368" x14ac:dyDescent="0.25">
      <c r="A68" s="186" t="s">
        <v>758</v>
      </c>
      <c r="B68" s="195" t="str">
        <f t="shared" si="15"/>
        <v>Eleanor Ellis Public Library</v>
      </c>
      <c r="C68" s="187" t="s">
        <v>759</v>
      </c>
      <c r="D68" s="188">
        <v>43</v>
      </c>
      <c r="E68" s="189">
        <v>1238</v>
      </c>
      <c r="F68" s="188">
        <v>1</v>
      </c>
      <c r="G68" s="188">
        <v>0</v>
      </c>
      <c r="H68" s="188" t="s">
        <v>639</v>
      </c>
      <c r="I68" s="188">
        <v>500</v>
      </c>
      <c r="J68" s="190" t="s">
        <v>482</v>
      </c>
      <c r="K68" s="200">
        <v>0.8</v>
      </c>
      <c r="L68" s="291">
        <f t="shared" si="16"/>
        <v>0.19999999999999996</v>
      </c>
      <c r="M68" s="299">
        <v>5000</v>
      </c>
      <c r="N68" s="298">
        <v>5000</v>
      </c>
      <c r="O68" s="288">
        <f t="shared" si="17"/>
        <v>5000</v>
      </c>
      <c r="P68" s="201">
        <v>0</v>
      </c>
      <c r="Q68" s="202">
        <f t="shared" si="18"/>
        <v>5000</v>
      </c>
      <c r="R68" s="390">
        <v>9582.23</v>
      </c>
      <c r="S68" s="287">
        <f>MIN(Q68,R68)</f>
        <v>5000</v>
      </c>
      <c r="T68" s="391">
        <f>Q68-S68</f>
        <v>0</v>
      </c>
      <c r="U68" s="392">
        <f t="shared" si="5"/>
        <v>11977.787499999999</v>
      </c>
      <c r="V68" s="393">
        <f t="shared" si="6"/>
        <v>9582.23</v>
      </c>
      <c r="W68" s="394">
        <f t="shared" si="7"/>
        <v>2395.557499999999</v>
      </c>
      <c r="X68" s="431">
        <f t="shared" si="8"/>
        <v>2604.442500000001</v>
      </c>
      <c r="Y68" s="389">
        <f t="shared" ref="Y68:Y131" si="19">U68-V68-W68</f>
        <v>0</v>
      </c>
    </row>
    <row r="69" spans="1:368" s="205" customFormat="1" x14ac:dyDescent="0.25">
      <c r="A69" s="195" t="s">
        <v>1205</v>
      </c>
      <c r="B69" s="186" t="str">
        <f t="shared" si="15"/>
        <v>Elk Mound Public Library (Menomonie Public Library)</v>
      </c>
      <c r="C69" s="196"/>
      <c r="D69" s="197"/>
      <c r="E69" s="198"/>
      <c r="F69" s="197"/>
      <c r="G69" s="197"/>
      <c r="H69" s="197"/>
      <c r="I69" s="197"/>
      <c r="J69" s="199"/>
      <c r="K69" s="191">
        <v>0.6</v>
      </c>
      <c r="L69" s="297">
        <f t="shared" si="16"/>
        <v>0.4</v>
      </c>
      <c r="M69" s="296" t="s">
        <v>1184</v>
      </c>
      <c r="N69" s="295">
        <v>5000</v>
      </c>
      <c r="O69" s="294">
        <f t="shared" si="17"/>
        <v>5000</v>
      </c>
      <c r="P69" s="192">
        <v>0</v>
      </c>
      <c r="Q69" s="193">
        <f t="shared" si="18"/>
        <v>5000</v>
      </c>
      <c r="R69" s="384" t="s">
        <v>1176</v>
      </c>
      <c r="S69" s="293" t="s">
        <v>1176</v>
      </c>
      <c r="T69" s="385" t="s">
        <v>1176</v>
      </c>
      <c r="U69" s="386" t="s">
        <v>1176</v>
      </c>
      <c r="V69" s="387" t="s">
        <v>1176</v>
      </c>
      <c r="W69" s="388" t="s">
        <v>1176</v>
      </c>
      <c r="X69" s="430" t="s">
        <v>1176</v>
      </c>
      <c r="Y69" s="389" t="e">
        <f t="shared" si="19"/>
        <v>#VALUE!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</row>
    <row r="70" spans="1:368" x14ac:dyDescent="0.25">
      <c r="A70" s="186" t="s">
        <v>760</v>
      </c>
      <c r="B70" s="195" t="str">
        <f t="shared" si="15"/>
        <v>Elkhart Lake Public Library</v>
      </c>
      <c r="C70" s="187" t="s">
        <v>761</v>
      </c>
      <c r="D70" s="188">
        <v>42</v>
      </c>
      <c r="E70" s="189">
        <v>3574</v>
      </c>
      <c r="F70" s="188">
        <v>1</v>
      </c>
      <c r="G70" s="188">
        <v>0</v>
      </c>
      <c r="H70" s="188" t="s">
        <v>699</v>
      </c>
      <c r="I70" s="188">
        <v>750</v>
      </c>
      <c r="J70" s="190" t="s">
        <v>762</v>
      </c>
      <c r="K70" s="200">
        <v>0.6</v>
      </c>
      <c r="L70" s="291">
        <f t="shared" si="16"/>
        <v>0.4</v>
      </c>
      <c r="M70" s="290">
        <v>7500</v>
      </c>
      <c r="N70" s="289">
        <v>5000</v>
      </c>
      <c r="O70" s="288">
        <f t="shared" si="17"/>
        <v>7500</v>
      </c>
      <c r="P70" s="201">
        <v>765</v>
      </c>
      <c r="Q70" s="202">
        <f t="shared" si="18"/>
        <v>6735</v>
      </c>
      <c r="R70" s="390">
        <v>9582.23</v>
      </c>
      <c r="S70" s="287">
        <f t="shared" ref="S70:S75" si="20">MIN(Q70,R70)</f>
        <v>6735</v>
      </c>
      <c r="T70" s="391">
        <f t="shared" ref="T70:T75" si="21">Q70-S70</f>
        <v>0</v>
      </c>
      <c r="U70" s="392">
        <f t="shared" ref="U70:U133" si="22">R70/K70</f>
        <v>15970.383333333333</v>
      </c>
      <c r="V70" s="393">
        <f t="shared" ref="V70:V133" si="23">U70*K70</f>
        <v>9582.23</v>
      </c>
      <c r="W70" s="394">
        <f t="shared" ref="W70:W131" si="24">U70*L70</f>
        <v>6388.1533333333336</v>
      </c>
      <c r="X70" s="431">
        <f t="shared" ref="X70:X133" si="25">Q70-W70</f>
        <v>346.84666666666635</v>
      </c>
      <c r="Y70" s="389">
        <f t="shared" si="19"/>
        <v>0</v>
      </c>
    </row>
    <row r="71" spans="1:368" x14ac:dyDescent="0.25">
      <c r="A71" s="195" t="s">
        <v>763</v>
      </c>
      <c r="B71" s="186" t="str">
        <f t="shared" si="15"/>
        <v>Elmwood Public Library</v>
      </c>
      <c r="C71" s="196" t="s">
        <v>764</v>
      </c>
      <c r="D71" s="197">
        <v>43</v>
      </c>
      <c r="E71" s="198">
        <v>1148</v>
      </c>
      <c r="F71" s="197">
        <v>1</v>
      </c>
      <c r="G71" s="197">
        <v>0</v>
      </c>
      <c r="H71" s="197" t="s">
        <v>765</v>
      </c>
      <c r="I71" s="197">
        <v>500</v>
      </c>
      <c r="J71" s="199" t="s">
        <v>376</v>
      </c>
      <c r="K71" s="191">
        <v>0.6</v>
      </c>
      <c r="L71" s="297">
        <f t="shared" si="16"/>
        <v>0.4</v>
      </c>
      <c r="M71" s="296">
        <v>5000</v>
      </c>
      <c r="N71" s="295">
        <v>5000</v>
      </c>
      <c r="O71" s="294">
        <f t="shared" si="17"/>
        <v>5000</v>
      </c>
      <c r="P71" s="192">
        <v>0</v>
      </c>
      <c r="Q71" s="193">
        <f t="shared" si="18"/>
        <v>5000</v>
      </c>
      <c r="R71" s="384">
        <v>9582.23</v>
      </c>
      <c r="S71" s="293">
        <f t="shared" si="20"/>
        <v>5000</v>
      </c>
      <c r="T71" s="385">
        <f t="shared" si="21"/>
        <v>0</v>
      </c>
      <c r="U71" s="386">
        <f>W71/L71</f>
        <v>12500</v>
      </c>
      <c r="V71" s="387">
        <f t="shared" si="23"/>
        <v>7500</v>
      </c>
      <c r="W71" s="388">
        <v>5000</v>
      </c>
      <c r="X71" s="430">
        <f t="shared" si="25"/>
        <v>0</v>
      </c>
      <c r="Y71" s="389">
        <f t="shared" si="19"/>
        <v>0</v>
      </c>
    </row>
    <row r="72" spans="1:368" x14ac:dyDescent="0.25">
      <c r="A72" s="186" t="s">
        <v>766</v>
      </c>
      <c r="B72" s="195" t="str">
        <f t="shared" si="15"/>
        <v>Elroy Public Library</v>
      </c>
      <c r="C72" s="187" t="s">
        <v>767</v>
      </c>
      <c r="D72" s="188">
        <v>42</v>
      </c>
      <c r="E72" s="189">
        <v>2121</v>
      </c>
      <c r="F72" s="188">
        <v>1</v>
      </c>
      <c r="G72" s="188">
        <v>0</v>
      </c>
      <c r="H72" s="188" t="s">
        <v>768</v>
      </c>
      <c r="I72" s="188">
        <v>750</v>
      </c>
      <c r="J72" s="190" t="s">
        <v>769</v>
      </c>
      <c r="K72" s="200">
        <v>0.7</v>
      </c>
      <c r="L72" s="291">
        <f t="shared" si="16"/>
        <v>0.30000000000000004</v>
      </c>
      <c r="M72" s="290">
        <v>7500</v>
      </c>
      <c r="N72" s="289">
        <v>5000</v>
      </c>
      <c r="O72" s="288">
        <f t="shared" si="17"/>
        <v>7500</v>
      </c>
      <c r="P72" s="201">
        <v>302</v>
      </c>
      <c r="Q72" s="202">
        <f t="shared" si="18"/>
        <v>7198</v>
      </c>
      <c r="R72" s="390">
        <v>18685.34</v>
      </c>
      <c r="S72" s="287">
        <f t="shared" si="20"/>
        <v>7198</v>
      </c>
      <c r="T72" s="391">
        <f t="shared" si="21"/>
        <v>0</v>
      </c>
      <c r="U72" s="392">
        <f>W72/L72</f>
        <v>23993.333333333328</v>
      </c>
      <c r="V72" s="393">
        <f t="shared" si="23"/>
        <v>16795.333333333328</v>
      </c>
      <c r="W72" s="394">
        <v>7198</v>
      </c>
      <c r="X72" s="431">
        <f t="shared" si="25"/>
        <v>0</v>
      </c>
      <c r="Y72" s="389">
        <f t="shared" si="19"/>
        <v>0</v>
      </c>
    </row>
    <row r="73" spans="1:368" s="205" customFormat="1" x14ac:dyDescent="0.25">
      <c r="A73" s="195" t="s">
        <v>1206</v>
      </c>
      <c r="B73" s="186" t="str">
        <f t="shared" si="15"/>
        <v>Elton Branch (Antigo Public Library)</v>
      </c>
      <c r="C73" s="196"/>
      <c r="D73" s="197"/>
      <c r="E73" s="198"/>
      <c r="F73" s="197"/>
      <c r="G73" s="197"/>
      <c r="H73" s="197"/>
      <c r="I73" s="197"/>
      <c r="J73" s="199"/>
      <c r="K73" s="191">
        <v>0.9</v>
      </c>
      <c r="L73" s="297">
        <f t="shared" si="16"/>
        <v>9.9999999999999978E-2</v>
      </c>
      <c r="M73" s="296" t="s">
        <v>1184</v>
      </c>
      <c r="N73" s="295">
        <v>5000</v>
      </c>
      <c r="O73" s="294">
        <f t="shared" si="17"/>
        <v>5000</v>
      </c>
      <c r="P73" s="192">
        <v>0</v>
      </c>
      <c r="Q73" s="193">
        <f t="shared" si="18"/>
        <v>5000</v>
      </c>
      <c r="R73" s="384">
        <v>9582.23</v>
      </c>
      <c r="S73" s="293">
        <f t="shared" si="20"/>
        <v>5000</v>
      </c>
      <c r="T73" s="385">
        <f t="shared" si="21"/>
        <v>0</v>
      </c>
      <c r="U73" s="386">
        <f t="shared" si="22"/>
        <v>10646.922222222222</v>
      </c>
      <c r="V73" s="387">
        <f t="shared" si="23"/>
        <v>9582.23</v>
      </c>
      <c r="W73" s="388">
        <f t="shared" si="24"/>
        <v>1064.692222222222</v>
      </c>
      <c r="X73" s="430">
        <f t="shared" si="25"/>
        <v>3935.307777777778</v>
      </c>
      <c r="Y73" s="389">
        <f t="shared" si="19"/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</row>
    <row r="74" spans="1:368" x14ac:dyDescent="0.25">
      <c r="A74" s="186" t="s">
        <v>770</v>
      </c>
      <c r="B74" s="195" t="str">
        <f t="shared" si="15"/>
        <v>Endeavor Public Library</v>
      </c>
      <c r="C74" s="187" t="s">
        <v>771</v>
      </c>
      <c r="D74" s="188">
        <v>42</v>
      </c>
      <c r="E74" s="189">
        <v>999</v>
      </c>
      <c r="F74" s="188">
        <v>1</v>
      </c>
      <c r="G74" s="188">
        <v>0</v>
      </c>
      <c r="H74" s="188" t="s">
        <v>772</v>
      </c>
      <c r="I74" s="188">
        <v>500</v>
      </c>
      <c r="J74" s="190" t="s">
        <v>773</v>
      </c>
      <c r="K74" s="200">
        <v>0.7</v>
      </c>
      <c r="L74" s="291">
        <f t="shared" si="16"/>
        <v>0.30000000000000004</v>
      </c>
      <c r="M74" s="299">
        <v>5000</v>
      </c>
      <c r="N74" s="298">
        <v>5000</v>
      </c>
      <c r="O74" s="288">
        <f t="shared" si="17"/>
        <v>5000</v>
      </c>
      <c r="P74" s="201">
        <v>0</v>
      </c>
      <c r="Q74" s="202">
        <f t="shared" si="18"/>
        <v>5000</v>
      </c>
      <c r="R74" s="390">
        <v>9582.23</v>
      </c>
      <c r="S74" s="287">
        <f t="shared" si="20"/>
        <v>5000</v>
      </c>
      <c r="T74" s="391">
        <f t="shared" si="21"/>
        <v>0</v>
      </c>
      <c r="U74" s="392">
        <f t="shared" si="22"/>
        <v>13688.9</v>
      </c>
      <c r="V74" s="393">
        <f t="shared" si="23"/>
        <v>9582.23</v>
      </c>
      <c r="W74" s="394">
        <f t="shared" si="24"/>
        <v>4106.67</v>
      </c>
      <c r="X74" s="431">
        <f t="shared" si="25"/>
        <v>893.32999999999993</v>
      </c>
      <c r="Y74" s="389">
        <f t="shared" si="19"/>
        <v>0</v>
      </c>
    </row>
    <row r="75" spans="1:368" s="205" customFormat="1" x14ac:dyDescent="0.25">
      <c r="A75" s="195" t="s">
        <v>1207</v>
      </c>
      <c r="B75" s="186" t="str">
        <f t="shared" si="15"/>
        <v>Ephraim Branch (Door County Library)</v>
      </c>
      <c r="C75" s="196"/>
      <c r="D75" s="197"/>
      <c r="E75" s="198"/>
      <c r="F75" s="197"/>
      <c r="G75" s="197"/>
      <c r="H75" s="197"/>
      <c r="I75" s="197"/>
      <c r="J75" s="199"/>
      <c r="K75" s="191">
        <v>0.6</v>
      </c>
      <c r="L75" s="297">
        <f t="shared" si="16"/>
        <v>0.4</v>
      </c>
      <c r="M75" s="296" t="s">
        <v>1184</v>
      </c>
      <c r="N75" s="295">
        <v>5000</v>
      </c>
      <c r="O75" s="294">
        <f t="shared" si="17"/>
        <v>5000</v>
      </c>
      <c r="P75" s="192">
        <v>0</v>
      </c>
      <c r="Q75" s="193">
        <f t="shared" si="18"/>
        <v>5000</v>
      </c>
      <c r="R75" s="384">
        <v>9582.23</v>
      </c>
      <c r="S75" s="293">
        <f t="shared" si="20"/>
        <v>5000</v>
      </c>
      <c r="T75" s="385">
        <f t="shared" si="21"/>
        <v>0</v>
      </c>
      <c r="U75" s="386">
        <f>W75/L75</f>
        <v>12500</v>
      </c>
      <c r="V75" s="387">
        <f t="shared" si="23"/>
        <v>7500</v>
      </c>
      <c r="W75" s="388">
        <v>5000</v>
      </c>
      <c r="X75" s="430">
        <f t="shared" si="25"/>
        <v>0</v>
      </c>
      <c r="Y75" s="389">
        <f t="shared" si="19"/>
        <v>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</row>
    <row r="76" spans="1:368" x14ac:dyDescent="0.25">
      <c r="A76" s="186" t="s">
        <v>774</v>
      </c>
      <c r="B76" s="195" t="str">
        <f t="shared" si="15"/>
        <v>Ethel Everhard Memorial Library</v>
      </c>
      <c r="C76" s="187" t="s">
        <v>775</v>
      </c>
      <c r="D76" s="188">
        <v>43</v>
      </c>
      <c r="E76" s="189">
        <v>5794</v>
      </c>
      <c r="F76" s="188">
        <v>1</v>
      </c>
      <c r="G76" s="188">
        <v>0</v>
      </c>
      <c r="H76" s="188" t="s">
        <v>772</v>
      </c>
      <c r="I76" s="188">
        <v>1000</v>
      </c>
      <c r="J76" s="190" t="s">
        <v>560</v>
      </c>
      <c r="K76" s="200">
        <v>0.7</v>
      </c>
      <c r="L76" s="291">
        <f t="shared" si="16"/>
        <v>0.30000000000000004</v>
      </c>
      <c r="M76" s="290">
        <v>10000</v>
      </c>
      <c r="N76" s="289">
        <v>5000</v>
      </c>
      <c r="O76" s="288">
        <f t="shared" si="17"/>
        <v>10000</v>
      </c>
      <c r="P76" s="201">
        <v>0</v>
      </c>
      <c r="Q76" s="202">
        <f t="shared" si="18"/>
        <v>10000</v>
      </c>
      <c r="R76" s="390" t="s">
        <v>1176</v>
      </c>
      <c r="S76" s="287" t="s">
        <v>1176</v>
      </c>
      <c r="T76" s="391" t="s">
        <v>1176</v>
      </c>
      <c r="U76" s="392" t="s">
        <v>1176</v>
      </c>
      <c r="V76" s="393" t="s">
        <v>1176</v>
      </c>
      <c r="W76" s="394" t="s">
        <v>1176</v>
      </c>
      <c r="X76" s="431" t="s">
        <v>1176</v>
      </c>
      <c r="Y76" s="389" t="e">
        <f t="shared" si="19"/>
        <v>#VALUE!</v>
      </c>
    </row>
    <row r="77" spans="1:368" x14ac:dyDescent="0.25">
      <c r="A77" s="195" t="s">
        <v>776</v>
      </c>
      <c r="B77" s="186" t="str">
        <f t="shared" si="15"/>
        <v>Ettrick Public Library</v>
      </c>
      <c r="C77" s="196" t="s">
        <v>777</v>
      </c>
      <c r="D77" s="197">
        <v>42</v>
      </c>
      <c r="E77" s="198">
        <v>1077</v>
      </c>
      <c r="F77" s="197">
        <v>1</v>
      </c>
      <c r="G77" s="197">
        <v>0</v>
      </c>
      <c r="H77" s="197" t="s">
        <v>649</v>
      </c>
      <c r="I77" s="197">
        <v>500</v>
      </c>
      <c r="J77" s="199" t="s">
        <v>778</v>
      </c>
      <c r="K77" s="191">
        <v>0.6</v>
      </c>
      <c r="L77" s="297">
        <f t="shared" si="16"/>
        <v>0.4</v>
      </c>
      <c r="M77" s="296">
        <v>5000</v>
      </c>
      <c r="N77" s="295">
        <v>5000</v>
      </c>
      <c r="O77" s="294">
        <f t="shared" si="17"/>
        <v>5000</v>
      </c>
      <c r="P77" s="192">
        <v>403</v>
      </c>
      <c r="Q77" s="193">
        <f t="shared" si="18"/>
        <v>4597</v>
      </c>
      <c r="R77" s="384">
        <v>9582.23</v>
      </c>
      <c r="S77" s="293">
        <f>MIN(Q77,R77)</f>
        <v>4597</v>
      </c>
      <c r="T77" s="385">
        <f>Q77-S77</f>
        <v>0</v>
      </c>
      <c r="U77" s="386">
        <f>W77/L77</f>
        <v>11492.5</v>
      </c>
      <c r="V77" s="387">
        <f t="shared" si="23"/>
        <v>6895.5</v>
      </c>
      <c r="W77" s="388">
        <v>4597</v>
      </c>
      <c r="X77" s="430">
        <f t="shared" si="25"/>
        <v>0</v>
      </c>
      <c r="Y77" s="389">
        <f t="shared" si="19"/>
        <v>0</v>
      </c>
    </row>
    <row r="78" spans="1:368" x14ac:dyDescent="0.25">
      <c r="A78" s="186" t="s">
        <v>779</v>
      </c>
      <c r="B78" s="195" t="str">
        <f t="shared" si="15"/>
        <v>Evelyn Goldberg Briggs Memorial Library</v>
      </c>
      <c r="C78" s="187" t="s">
        <v>780</v>
      </c>
      <c r="D78" s="188">
        <v>43</v>
      </c>
      <c r="E78" s="189">
        <v>4002</v>
      </c>
      <c r="F78" s="188">
        <v>1</v>
      </c>
      <c r="G78" s="188">
        <v>0</v>
      </c>
      <c r="H78" s="188" t="s">
        <v>629</v>
      </c>
      <c r="I78" s="188">
        <v>750</v>
      </c>
      <c r="J78" s="190" t="s">
        <v>781</v>
      </c>
      <c r="K78" s="200">
        <v>0.6</v>
      </c>
      <c r="L78" s="291">
        <f t="shared" si="16"/>
        <v>0.4</v>
      </c>
      <c r="M78" s="290">
        <v>7500</v>
      </c>
      <c r="N78" s="289">
        <v>5000</v>
      </c>
      <c r="O78" s="288">
        <f t="shared" si="17"/>
        <v>7500</v>
      </c>
      <c r="P78" s="201">
        <v>0</v>
      </c>
      <c r="Q78" s="202">
        <f t="shared" si="18"/>
        <v>7500</v>
      </c>
      <c r="R78" s="390">
        <v>9582.23</v>
      </c>
      <c r="S78" s="287">
        <f>MIN(Q78,R78)</f>
        <v>7500</v>
      </c>
      <c r="T78" s="391">
        <f>Q78-S78</f>
        <v>0</v>
      </c>
      <c r="U78" s="392">
        <f t="shared" si="22"/>
        <v>15970.383333333333</v>
      </c>
      <c r="V78" s="393">
        <f t="shared" si="23"/>
        <v>9582.23</v>
      </c>
      <c r="W78" s="394">
        <f t="shared" si="24"/>
        <v>6388.1533333333336</v>
      </c>
      <c r="X78" s="431">
        <f t="shared" si="25"/>
        <v>1111.8466666666664</v>
      </c>
      <c r="Y78" s="389">
        <f t="shared" si="19"/>
        <v>0</v>
      </c>
    </row>
    <row r="79" spans="1:368" x14ac:dyDescent="0.25">
      <c r="A79" s="195" t="s">
        <v>782</v>
      </c>
      <c r="B79" s="186" t="str">
        <f t="shared" si="15"/>
        <v>Fairchild Public Library</v>
      </c>
      <c r="C79" s="196" t="s">
        <v>783</v>
      </c>
      <c r="D79" s="197">
        <v>42</v>
      </c>
      <c r="E79" s="198">
        <v>896</v>
      </c>
      <c r="F79" s="197">
        <v>1</v>
      </c>
      <c r="G79" s="197">
        <v>0</v>
      </c>
      <c r="H79" s="197" t="s">
        <v>615</v>
      </c>
      <c r="I79" s="197">
        <v>500</v>
      </c>
      <c r="J79" s="199" t="s">
        <v>784</v>
      </c>
      <c r="K79" s="191">
        <v>0.7</v>
      </c>
      <c r="L79" s="297">
        <f t="shared" si="16"/>
        <v>0.30000000000000004</v>
      </c>
      <c r="M79" s="296">
        <v>5000</v>
      </c>
      <c r="N79" s="295">
        <v>5000</v>
      </c>
      <c r="O79" s="294">
        <f t="shared" si="17"/>
        <v>5000</v>
      </c>
      <c r="P79" s="192">
        <v>0</v>
      </c>
      <c r="Q79" s="193">
        <f t="shared" si="18"/>
        <v>5000</v>
      </c>
      <c r="R79" s="384" t="s">
        <v>1176</v>
      </c>
      <c r="S79" s="293" t="s">
        <v>1176</v>
      </c>
      <c r="T79" s="385" t="s">
        <v>1176</v>
      </c>
      <c r="U79" s="386" t="s">
        <v>1176</v>
      </c>
      <c r="V79" s="387" t="s">
        <v>1176</v>
      </c>
      <c r="W79" s="388" t="s">
        <v>1176</v>
      </c>
      <c r="X79" s="430" t="s">
        <v>1176</v>
      </c>
      <c r="Y79" s="389" t="e">
        <f t="shared" si="19"/>
        <v>#VALUE!</v>
      </c>
    </row>
    <row r="80" spans="1:368" x14ac:dyDescent="0.25">
      <c r="A80" s="186" t="s">
        <v>785</v>
      </c>
      <c r="B80" s="195" t="str">
        <f t="shared" si="15"/>
        <v>Fall Creek Public Library</v>
      </c>
      <c r="C80" s="187" t="s">
        <v>786</v>
      </c>
      <c r="D80" s="188">
        <v>42</v>
      </c>
      <c r="E80" s="189">
        <v>3445</v>
      </c>
      <c r="F80" s="188">
        <v>1</v>
      </c>
      <c r="G80" s="188">
        <v>0</v>
      </c>
      <c r="H80" s="188" t="s">
        <v>615</v>
      </c>
      <c r="I80" s="188">
        <v>750</v>
      </c>
      <c r="J80" s="190" t="s">
        <v>378</v>
      </c>
      <c r="K80" s="200">
        <v>0.6</v>
      </c>
      <c r="L80" s="291">
        <f t="shared" si="16"/>
        <v>0.4</v>
      </c>
      <c r="M80" s="290">
        <v>7500</v>
      </c>
      <c r="N80" s="289">
        <v>5000</v>
      </c>
      <c r="O80" s="288">
        <f t="shared" si="17"/>
        <v>7500</v>
      </c>
      <c r="P80" s="201">
        <v>0</v>
      </c>
      <c r="Q80" s="202">
        <f t="shared" si="18"/>
        <v>7500</v>
      </c>
      <c r="R80" s="390" t="s">
        <v>1176</v>
      </c>
      <c r="S80" s="287" t="s">
        <v>1176</v>
      </c>
      <c r="T80" s="391" t="s">
        <v>1176</v>
      </c>
      <c r="U80" s="392" t="s">
        <v>1176</v>
      </c>
      <c r="V80" s="393" t="s">
        <v>1176</v>
      </c>
      <c r="W80" s="394" t="s">
        <v>1176</v>
      </c>
      <c r="X80" s="431" t="s">
        <v>1176</v>
      </c>
      <c r="Y80" s="389" t="e">
        <f t="shared" si="19"/>
        <v>#VALUE!</v>
      </c>
    </row>
    <row r="81" spans="1:368" s="205" customFormat="1" x14ac:dyDescent="0.25">
      <c r="A81" s="195" t="s">
        <v>1208</v>
      </c>
      <c r="B81" s="186" t="str">
        <f t="shared" si="15"/>
        <v>Fish Creek Branch (Door County Library)</v>
      </c>
      <c r="C81" s="196"/>
      <c r="D81" s="197"/>
      <c r="E81" s="198"/>
      <c r="F81" s="197"/>
      <c r="G81" s="197"/>
      <c r="H81" s="197"/>
      <c r="I81" s="197"/>
      <c r="J81" s="199"/>
      <c r="K81" s="191">
        <v>0.6</v>
      </c>
      <c r="L81" s="297">
        <f t="shared" si="16"/>
        <v>0.4</v>
      </c>
      <c r="M81" s="296" t="s">
        <v>1184</v>
      </c>
      <c r="N81" s="295">
        <v>5000</v>
      </c>
      <c r="O81" s="294">
        <f t="shared" si="17"/>
        <v>5000</v>
      </c>
      <c r="P81" s="192">
        <v>0</v>
      </c>
      <c r="Q81" s="193">
        <f t="shared" si="18"/>
        <v>5000</v>
      </c>
      <c r="R81" s="384">
        <v>9582.23</v>
      </c>
      <c r="S81" s="293">
        <f t="shared" ref="S81:S92" si="26">MIN(Q81,R81)</f>
        <v>5000</v>
      </c>
      <c r="T81" s="385">
        <f t="shared" ref="T81:T92" si="27">Q81-S81</f>
        <v>0</v>
      </c>
      <c r="U81" s="386">
        <f>W81/L81</f>
        <v>12500</v>
      </c>
      <c r="V81" s="387">
        <f t="shared" si="23"/>
        <v>7500</v>
      </c>
      <c r="W81" s="388">
        <v>5000</v>
      </c>
      <c r="X81" s="430">
        <f t="shared" si="25"/>
        <v>0</v>
      </c>
      <c r="Y81" s="389">
        <f t="shared" si="19"/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</row>
    <row r="82" spans="1:368" x14ac:dyDescent="0.25">
      <c r="A82" s="186" t="s">
        <v>787</v>
      </c>
      <c r="B82" s="195" t="str">
        <f t="shared" si="15"/>
        <v>Florence County Library</v>
      </c>
      <c r="C82" s="187" t="s">
        <v>788</v>
      </c>
      <c r="D82" s="188">
        <v>42</v>
      </c>
      <c r="E82" s="189">
        <v>4474</v>
      </c>
      <c r="F82" s="188">
        <v>1</v>
      </c>
      <c r="G82" s="188">
        <v>0</v>
      </c>
      <c r="H82" s="188" t="s">
        <v>789</v>
      </c>
      <c r="I82" s="188">
        <v>750</v>
      </c>
      <c r="J82" s="190" t="s">
        <v>382</v>
      </c>
      <c r="K82" s="200">
        <v>0.7</v>
      </c>
      <c r="L82" s="291">
        <f t="shared" si="16"/>
        <v>0.30000000000000004</v>
      </c>
      <c r="M82" s="299">
        <v>7500</v>
      </c>
      <c r="N82" s="298">
        <v>7500</v>
      </c>
      <c r="O82" s="288">
        <f t="shared" si="17"/>
        <v>7500</v>
      </c>
      <c r="P82" s="201">
        <v>0</v>
      </c>
      <c r="Q82" s="202">
        <f t="shared" si="18"/>
        <v>7500</v>
      </c>
      <c r="R82" s="390">
        <v>11977.78</v>
      </c>
      <c r="S82" s="287">
        <f t="shared" si="26"/>
        <v>7500</v>
      </c>
      <c r="T82" s="391">
        <f t="shared" si="27"/>
        <v>0</v>
      </c>
      <c r="U82" s="392">
        <f t="shared" si="22"/>
        <v>17111.114285714288</v>
      </c>
      <c r="V82" s="393">
        <f t="shared" si="23"/>
        <v>11977.78</v>
      </c>
      <c r="W82" s="394">
        <f t="shared" si="24"/>
        <v>5133.334285714287</v>
      </c>
      <c r="X82" s="431">
        <f t="shared" si="25"/>
        <v>2366.665714285713</v>
      </c>
      <c r="Y82" s="389">
        <f t="shared" si="19"/>
        <v>0</v>
      </c>
    </row>
    <row r="83" spans="1:368" x14ac:dyDescent="0.25">
      <c r="A83" s="195" t="s">
        <v>790</v>
      </c>
      <c r="B83" s="186" t="str">
        <f t="shared" si="15"/>
        <v>Fontana Public Library</v>
      </c>
      <c r="C83" s="196" t="s">
        <v>791</v>
      </c>
      <c r="D83" s="197">
        <v>41</v>
      </c>
      <c r="E83" s="198">
        <v>2825</v>
      </c>
      <c r="F83" s="197">
        <v>1</v>
      </c>
      <c r="G83" s="197">
        <v>0</v>
      </c>
      <c r="H83" s="197" t="s">
        <v>673</v>
      </c>
      <c r="I83" s="197">
        <v>750</v>
      </c>
      <c r="J83" s="199" t="s">
        <v>792</v>
      </c>
      <c r="K83" s="191">
        <v>0.6</v>
      </c>
      <c r="L83" s="297">
        <f t="shared" si="16"/>
        <v>0.4</v>
      </c>
      <c r="M83" s="290">
        <v>7500</v>
      </c>
      <c r="N83" s="289">
        <v>5000</v>
      </c>
      <c r="O83" s="294">
        <f t="shared" si="17"/>
        <v>7500</v>
      </c>
      <c r="P83" s="192">
        <v>0</v>
      </c>
      <c r="Q83" s="193">
        <f t="shared" si="18"/>
        <v>7500</v>
      </c>
      <c r="R83" s="384">
        <v>17008.45</v>
      </c>
      <c r="S83" s="293">
        <f t="shared" si="26"/>
        <v>7500</v>
      </c>
      <c r="T83" s="385">
        <f t="shared" si="27"/>
        <v>0</v>
      </c>
      <c r="U83" s="386">
        <f>W83/L83</f>
        <v>18750</v>
      </c>
      <c r="V83" s="387">
        <f t="shared" si="23"/>
        <v>11250</v>
      </c>
      <c r="W83" s="388">
        <v>7500</v>
      </c>
      <c r="X83" s="430">
        <f t="shared" si="25"/>
        <v>0</v>
      </c>
      <c r="Y83" s="389">
        <f t="shared" si="19"/>
        <v>0</v>
      </c>
    </row>
    <row r="84" spans="1:368" x14ac:dyDescent="0.25">
      <c r="A84" s="186" t="s">
        <v>793</v>
      </c>
      <c r="B84" s="195" t="str">
        <f t="shared" si="15"/>
        <v>Forest Lodge Library</v>
      </c>
      <c r="C84" s="187" t="s">
        <v>794</v>
      </c>
      <c r="D84" s="188">
        <v>43</v>
      </c>
      <c r="E84" s="189">
        <v>1318</v>
      </c>
      <c r="F84" s="188">
        <v>1</v>
      </c>
      <c r="G84" s="188">
        <v>0</v>
      </c>
      <c r="H84" s="188" t="s">
        <v>629</v>
      </c>
      <c r="I84" s="188">
        <v>500</v>
      </c>
      <c r="J84" s="190" t="s">
        <v>795</v>
      </c>
      <c r="K84" s="200">
        <v>0.8</v>
      </c>
      <c r="L84" s="291">
        <f t="shared" si="16"/>
        <v>0.19999999999999996</v>
      </c>
      <c r="M84" s="299">
        <v>5000</v>
      </c>
      <c r="N84" s="298">
        <v>5000</v>
      </c>
      <c r="O84" s="288">
        <f t="shared" si="17"/>
        <v>5000</v>
      </c>
      <c r="P84" s="201">
        <v>0</v>
      </c>
      <c r="Q84" s="202">
        <f t="shared" si="18"/>
        <v>5000</v>
      </c>
      <c r="R84" s="390">
        <v>9582.23</v>
      </c>
      <c r="S84" s="287">
        <f t="shared" si="26"/>
        <v>5000</v>
      </c>
      <c r="T84" s="391">
        <f t="shared" si="27"/>
        <v>0</v>
      </c>
      <c r="U84" s="392">
        <f t="shared" si="22"/>
        <v>11977.787499999999</v>
      </c>
      <c r="V84" s="393">
        <f t="shared" si="23"/>
        <v>9582.23</v>
      </c>
      <c r="W84" s="394">
        <f t="shared" si="24"/>
        <v>2395.557499999999</v>
      </c>
      <c r="X84" s="431">
        <f t="shared" si="25"/>
        <v>2604.442500000001</v>
      </c>
      <c r="Y84" s="389">
        <f t="shared" si="19"/>
        <v>0</v>
      </c>
    </row>
    <row r="85" spans="1:368" s="205" customFormat="1" x14ac:dyDescent="0.25">
      <c r="A85" s="195" t="s">
        <v>1209</v>
      </c>
      <c r="B85" s="186" t="str">
        <f t="shared" si="15"/>
        <v>Forestville Branch (Door County Library)</v>
      </c>
      <c r="C85" s="196"/>
      <c r="D85" s="197"/>
      <c r="E85" s="198"/>
      <c r="F85" s="197"/>
      <c r="G85" s="197"/>
      <c r="H85" s="197"/>
      <c r="I85" s="197"/>
      <c r="J85" s="199"/>
      <c r="K85" s="191">
        <v>0.6</v>
      </c>
      <c r="L85" s="297">
        <f t="shared" si="16"/>
        <v>0.4</v>
      </c>
      <c r="M85" s="296" t="s">
        <v>1184</v>
      </c>
      <c r="N85" s="295">
        <v>5000</v>
      </c>
      <c r="O85" s="294">
        <f t="shared" si="17"/>
        <v>5000</v>
      </c>
      <c r="P85" s="192">
        <v>0</v>
      </c>
      <c r="Q85" s="193">
        <f t="shared" si="18"/>
        <v>5000</v>
      </c>
      <c r="R85" s="384">
        <v>9582.23</v>
      </c>
      <c r="S85" s="293">
        <f t="shared" si="26"/>
        <v>5000</v>
      </c>
      <c r="T85" s="385">
        <f t="shared" si="27"/>
        <v>0</v>
      </c>
      <c r="U85" s="386">
        <f>W85/L85</f>
        <v>12500</v>
      </c>
      <c r="V85" s="387">
        <f t="shared" si="23"/>
        <v>7500</v>
      </c>
      <c r="W85" s="388">
        <v>5000</v>
      </c>
      <c r="X85" s="430">
        <f t="shared" si="25"/>
        <v>0</v>
      </c>
      <c r="Y85" s="389">
        <f t="shared" si="19"/>
        <v>0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</row>
    <row r="86" spans="1:368" x14ac:dyDescent="0.25">
      <c r="A86" s="186" t="s">
        <v>796</v>
      </c>
      <c r="B86" s="195" t="str">
        <f t="shared" si="15"/>
        <v>Fox Lake Public Library</v>
      </c>
      <c r="C86" s="187" t="s">
        <v>797</v>
      </c>
      <c r="D86" s="188">
        <v>42</v>
      </c>
      <c r="E86" s="189">
        <v>2243</v>
      </c>
      <c r="F86" s="188">
        <v>1</v>
      </c>
      <c r="G86" s="188">
        <v>0</v>
      </c>
      <c r="H86" s="188" t="s">
        <v>677</v>
      </c>
      <c r="I86" s="188">
        <v>750</v>
      </c>
      <c r="J86" s="190" t="s">
        <v>798</v>
      </c>
      <c r="K86" s="200">
        <v>0.7</v>
      </c>
      <c r="L86" s="291">
        <f t="shared" si="16"/>
        <v>0.30000000000000004</v>
      </c>
      <c r="M86" s="290">
        <v>7500</v>
      </c>
      <c r="N86" s="289">
        <v>5000</v>
      </c>
      <c r="O86" s="288">
        <f t="shared" si="17"/>
        <v>7500</v>
      </c>
      <c r="P86" s="201">
        <v>0</v>
      </c>
      <c r="Q86" s="202">
        <f t="shared" si="18"/>
        <v>7500</v>
      </c>
      <c r="R86" s="390">
        <v>9582.23</v>
      </c>
      <c r="S86" s="287">
        <f t="shared" si="26"/>
        <v>7500</v>
      </c>
      <c r="T86" s="391">
        <f t="shared" si="27"/>
        <v>0</v>
      </c>
      <c r="U86" s="392">
        <f t="shared" si="22"/>
        <v>13688.9</v>
      </c>
      <c r="V86" s="393">
        <f t="shared" si="23"/>
        <v>9582.23</v>
      </c>
      <c r="W86" s="394">
        <f t="shared" si="24"/>
        <v>4106.67</v>
      </c>
      <c r="X86" s="431">
        <f t="shared" si="25"/>
        <v>3393.33</v>
      </c>
      <c r="Y86" s="389">
        <f t="shared" si="19"/>
        <v>0</v>
      </c>
    </row>
    <row r="87" spans="1:368" x14ac:dyDescent="0.25">
      <c r="A87" s="195" t="s">
        <v>799</v>
      </c>
      <c r="B87" s="186" t="str">
        <f t="shared" si="15"/>
        <v>Frank B. Koller Memorial Library</v>
      </c>
      <c r="C87" s="196" t="s">
        <v>800</v>
      </c>
      <c r="D87" s="197">
        <v>43</v>
      </c>
      <c r="E87" s="198">
        <v>583</v>
      </c>
      <c r="F87" s="197">
        <v>1</v>
      </c>
      <c r="G87" s="197">
        <v>0</v>
      </c>
      <c r="H87" s="197" t="s">
        <v>639</v>
      </c>
      <c r="I87" s="197">
        <v>500</v>
      </c>
      <c r="J87" s="199" t="s">
        <v>801</v>
      </c>
      <c r="K87" s="191">
        <v>0.7</v>
      </c>
      <c r="L87" s="297">
        <f t="shared" si="16"/>
        <v>0.30000000000000004</v>
      </c>
      <c r="M87" s="296">
        <v>5000</v>
      </c>
      <c r="N87" s="295">
        <v>5000</v>
      </c>
      <c r="O87" s="294">
        <f t="shared" si="17"/>
        <v>5000</v>
      </c>
      <c r="P87" s="192">
        <v>0</v>
      </c>
      <c r="Q87" s="193">
        <f t="shared" si="18"/>
        <v>5000</v>
      </c>
      <c r="R87" s="384">
        <v>9582.23</v>
      </c>
      <c r="S87" s="293">
        <f t="shared" si="26"/>
        <v>5000</v>
      </c>
      <c r="T87" s="385">
        <f t="shared" si="27"/>
        <v>0</v>
      </c>
      <c r="U87" s="386">
        <f t="shared" si="22"/>
        <v>13688.9</v>
      </c>
      <c r="V87" s="387">
        <f t="shared" si="23"/>
        <v>9582.23</v>
      </c>
      <c r="W87" s="388">
        <f t="shared" si="24"/>
        <v>4106.67</v>
      </c>
      <c r="X87" s="430">
        <f t="shared" si="25"/>
        <v>893.32999999999993</v>
      </c>
      <c r="Y87" s="389">
        <f t="shared" si="19"/>
        <v>0</v>
      </c>
    </row>
    <row r="88" spans="1:368" x14ac:dyDescent="0.25">
      <c r="A88" s="186" t="s">
        <v>802</v>
      </c>
      <c r="B88" s="195" t="str">
        <f t="shared" si="15"/>
        <v>Frederic Public Library</v>
      </c>
      <c r="C88" s="187" t="s">
        <v>803</v>
      </c>
      <c r="D88" s="188">
        <v>43</v>
      </c>
      <c r="E88" s="189">
        <v>3740</v>
      </c>
      <c r="F88" s="188">
        <v>1</v>
      </c>
      <c r="G88" s="188">
        <v>0</v>
      </c>
      <c r="H88" s="188" t="s">
        <v>622</v>
      </c>
      <c r="I88" s="188">
        <v>750</v>
      </c>
      <c r="J88" s="190" t="s">
        <v>384</v>
      </c>
      <c r="K88" s="200">
        <v>0.8</v>
      </c>
      <c r="L88" s="291">
        <f t="shared" si="16"/>
        <v>0.19999999999999996</v>
      </c>
      <c r="M88" s="290">
        <v>7500</v>
      </c>
      <c r="N88" s="289">
        <v>5000</v>
      </c>
      <c r="O88" s="288">
        <f t="shared" si="17"/>
        <v>7500</v>
      </c>
      <c r="P88" s="201">
        <v>0</v>
      </c>
      <c r="Q88" s="202">
        <f t="shared" si="18"/>
        <v>7500</v>
      </c>
      <c r="R88" s="390">
        <v>14811.73</v>
      </c>
      <c r="S88" s="287">
        <f t="shared" si="26"/>
        <v>7500</v>
      </c>
      <c r="T88" s="391">
        <f t="shared" si="27"/>
        <v>0</v>
      </c>
      <c r="U88" s="392">
        <f t="shared" si="22"/>
        <v>18514.662499999999</v>
      </c>
      <c r="V88" s="393">
        <f t="shared" si="23"/>
        <v>14811.73</v>
      </c>
      <c r="W88" s="394">
        <f t="shared" si="24"/>
        <v>3702.932499999999</v>
      </c>
      <c r="X88" s="431">
        <f t="shared" si="25"/>
        <v>3797.067500000001</v>
      </c>
      <c r="Y88" s="389">
        <f t="shared" si="19"/>
        <v>0</v>
      </c>
    </row>
    <row r="89" spans="1:368" x14ac:dyDescent="0.25">
      <c r="A89" s="195" t="s">
        <v>804</v>
      </c>
      <c r="B89" s="186" t="str">
        <f t="shared" si="15"/>
        <v>Galesville Public Library</v>
      </c>
      <c r="C89" s="196" t="s">
        <v>805</v>
      </c>
      <c r="D89" s="197">
        <v>42</v>
      </c>
      <c r="E89" s="198">
        <v>3424</v>
      </c>
      <c r="F89" s="197">
        <v>1</v>
      </c>
      <c r="G89" s="197">
        <v>0</v>
      </c>
      <c r="H89" s="197" t="s">
        <v>649</v>
      </c>
      <c r="I89" s="197">
        <v>750</v>
      </c>
      <c r="J89" s="199" t="s">
        <v>806</v>
      </c>
      <c r="K89" s="191">
        <v>0.6</v>
      </c>
      <c r="L89" s="297">
        <f t="shared" si="16"/>
        <v>0.4</v>
      </c>
      <c r="M89" s="290">
        <v>7500</v>
      </c>
      <c r="N89" s="289">
        <v>5000</v>
      </c>
      <c r="O89" s="294">
        <f t="shared" si="17"/>
        <v>7500</v>
      </c>
      <c r="P89" s="192">
        <v>403</v>
      </c>
      <c r="Q89" s="193">
        <f t="shared" si="18"/>
        <v>7097</v>
      </c>
      <c r="R89" s="384">
        <v>9582.23</v>
      </c>
      <c r="S89" s="293">
        <f t="shared" si="26"/>
        <v>7097</v>
      </c>
      <c r="T89" s="385">
        <f t="shared" si="27"/>
        <v>0</v>
      </c>
      <c r="U89" s="386">
        <f t="shared" si="22"/>
        <v>15970.383333333333</v>
      </c>
      <c r="V89" s="387">
        <f t="shared" si="23"/>
        <v>9582.23</v>
      </c>
      <c r="W89" s="388">
        <f t="shared" si="24"/>
        <v>6388.1533333333336</v>
      </c>
      <c r="X89" s="430">
        <f t="shared" si="25"/>
        <v>708.84666666666635</v>
      </c>
      <c r="Y89" s="389">
        <f t="shared" si="19"/>
        <v>0</v>
      </c>
    </row>
    <row r="90" spans="1:368" x14ac:dyDescent="0.25">
      <c r="A90" s="186" t="s">
        <v>807</v>
      </c>
      <c r="B90" s="195" t="str">
        <f t="shared" si="15"/>
        <v>Gays Mills Public Library</v>
      </c>
      <c r="C90" s="187" t="s">
        <v>808</v>
      </c>
      <c r="D90" s="188">
        <v>43</v>
      </c>
      <c r="E90" s="189">
        <v>2457</v>
      </c>
      <c r="F90" s="188">
        <v>1</v>
      </c>
      <c r="G90" s="188">
        <v>0</v>
      </c>
      <c r="H90" s="188" t="s">
        <v>809</v>
      </c>
      <c r="I90" s="188">
        <v>750</v>
      </c>
      <c r="J90" s="190" t="s">
        <v>810</v>
      </c>
      <c r="K90" s="200">
        <v>0.8</v>
      </c>
      <c r="L90" s="291">
        <f t="shared" si="16"/>
        <v>0.19999999999999996</v>
      </c>
      <c r="M90" s="290">
        <v>7500</v>
      </c>
      <c r="N90" s="289">
        <v>5000</v>
      </c>
      <c r="O90" s="288">
        <f t="shared" si="17"/>
        <v>7500</v>
      </c>
      <c r="P90" s="201">
        <v>0</v>
      </c>
      <c r="Q90" s="202">
        <f t="shared" si="18"/>
        <v>7500</v>
      </c>
      <c r="R90" s="390">
        <v>9582.23</v>
      </c>
      <c r="S90" s="287">
        <f t="shared" si="26"/>
        <v>7500</v>
      </c>
      <c r="T90" s="391">
        <f t="shared" si="27"/>
        <v>0</v>
      </c>
      <c r="U90" s="392">
        <f t="shared" si="22"/>
        <v>11977.787499999999</v>
      </c>
      <c r="V90" s="393">
        <f t="shared" si="23"/>
        <v>9582.23</v>
      </c>
      <c r="W90" s="394">
        <f t="shared" si="24"/>
        <v>2395.557499999999</v>
      </c>
      <c r="X90" s="431">
        <f t="shared" si="25"/>
        <v>5104.442500000001</v>
      </c>
      <c r="Y90" s="389">
        <f t="shared" si="19"/>
        <v>0</v>
      </c>
    </row>
    <row r="91" spans="1:368" x14ac:dyDescent="0.25">
      <c r="A91" s="195" t="s">
        <v>811</v>
      </c>
      <c r="B91" s="186" t="str">
        <f t="shared" si="15"/>
        <v>Gillett Public Library</v>
      </c>
      <c r="C91" s="196" t="s">
        <v>812</v>
      </c>
      <c r="D91" s="197">
        <v>42</v>
      </c>
      <c r="E91" s="198">
        <v>3997</v>
      </c>
      <c r="F91" s="197">
        <v>1</v>
      </c>
      <c r="G91" s="197">
        <v>0</v>
      </c>
      <c r="H91" s="197" t="s">
        <v>813</v>
      </c>
      <c r="I91" s="197">
        <v>750</v>
      </c>
      <c r="J91" s="199" t="s">
        <v>388</v>
      </c>
      <c r="K91" s="191">
        <v>0.8</v>
      </c>
      <c r="L91" s="297">
        <f t="shared" si="16"/>
        <v>0.19999999999999996</v>
      </c>
      <c r="M91" s="290">
        <v>7500</v>
      </c>
      <c r="N91" s="289">
        <v>5000</v>
      </c>
      <c r="O91" s="294">
        <f t="shared" si="17"/>
        <v>7500</v>
      </c>
      <c r="P91" s="192">
        <v>0</v>
      </c>
      <c r="Q91" s="193">
        <f t="shared" si="18"/>
        <v>7500</v>
      </c>
      <c r="R91" s="384">
        <v>9582.23</v>
      </c>
      <c r="S91" s="293">
        <f t="shared" si="26"/>
        <v>7500</v>
      </c>
      <c r="T91" s="385">
        <f t="shared" si="27"/>
        <v>0</v>
      </c>
      <c r="U91" s="386">
        <f t="shared" si="22"/>
        <v>11977.787499999999</v>
      </c>
      <c r="V91" s="387">
        <f t="shared" si="23"/>
        <v>9582.23</v>
      </c>
      <c r="W91" s="388">
        <f t="shared" si="24"/>
        <v>2395.557499999999</v>
      </c>
      <c r="X91" s="430">
        <f t="shared" si="25"/>
        <v>5104.442500000001</v>
      </c>
      <c r="Y91" s="389">
        <f t="shared" si="19"/>
        <v>0</v>
      </c>
    </row>
    <row r="92" spans="1:368" x14ac:dyDescent="0.25">
      <c r="A92" s="186" t="s">
        <v>814</v>
      </c>
      <c r="B92" s="195" t="str">
        <f t="shared" si="15"/>
        <v>Glenwood City Public Library</v>
      </c>
      <c r="C92" s="187" t="s">
        <v>815</v>
      </c>
      <c r="D92" s="188">
        <v>43</v>
      </c>
      <c r="E92" s="189">
        <v>2323</v>
      </c>
      <c r="F92" s="188">
        <v>1</v>
      </c>
      <c r="G92" s="188">
        <v>0</v>
      </c>
      <c r="H92" s="188" t="s">
        <v>734</v>
      </c>
      <c r="I92" s="188">
        <v>750</v>
      </c>
      <c r="J92" s="190" t="s">
        <v>391</v>
      </c>
      <c r="K92" s="200">
        <v>0.6</v>
      </c>
      <c r="L92" s="291">
        <f t="shared" si="16"/>
        <v>0.4</v>
      </c>
      <c r="M92" s="290">
        <v>7500</v>
      </c>
      <c r="N92" s="289">
        <v>5000</v>
      </c>
      <c r="O92" s="288">
        <f t="shared" si="17"/>
        <v>7500</v>
      </c>
      <c r="P92" s="201">
        <v>0</v>
      </c>
      <c r="Q92" s="202">
        <f t="shared" si="18"/>
        <v>7500</v>
      </c>
      <c r="R92" s="390">
        <v>9582.23</v>
      </c>
      <c r="S92" s="287">
        <f t="shared" si="26"/>
        <v>7500</v>
      </c>
      <c r="T92" s="391">
        <f t="shared" si="27"/>
        <v>0</v>
      </c>
      <c r="U92" s="392">
        <f t="shared" si="22"/>
        <v>15970.383333333333</v>
      </c>
      <c r="V92" s="393">
        <f t="shared" si="23"/>
        <v>9582.23</v>
      </c>
      <c r="W92" s="394">
        <f t="shared" si="24"/>
        <v>6388.1533333333336</v>
      </c>
      <c r="X92" s="431">
        <f t="shared" si="25"/>
        <v>1111.8466666666664</v>
      </c>
      <c r="Y92" s="389">
        <f t="shared" si="19"/>
        <v>0</v>
      </c>
    </row>
    <row r="93" spans="1:368" s="205" customFormat="1" x14ac:dyDescent="0.25">
      <c r="A93" s="195" t="s">
        <v>1210</v>
      </c>
      <c r="B93" s="186" t="str">
        <f t="shared" si="15"/>
        <v>Goodman Library Station (Marinette County Public Library)</v>
      </c>
      <c r="C93" s="196"/>
      <c r="D93" s="197"/>
      <c r="E93" s="198"/>
      <c r="F93" s="197"/>
      <c r="G93" s="197"/>
      <c r="H93" s="197"/>
      <c r="I93" s="197"/>
      <c r="J93" s="199"/>
      <c r="K93" s="191">
        <v>0.6</v>
      </c>
      <c r="L93" s="297">
        <f t="shared" si="16"/>
        <v>0.4</v>
      </c>
      <c r="M93" s="296" t="s">
        <v>1184</v>
      </c>
      <c r="N93" s="295">
        <v>5000</v>
      </c>
      <c r="O93" s="294">
        <f t="shared" si="17"/>
        <v>5000</v>
      </c>
      <c r="P93" s="192">
        <v>0</v>
      </c>
      <c r="Q93" s="193">
        <f t="shared" si="18"/>
        <v>5000</v>
      </c>
      <c r="R93" s="384" t="s">
        <v>1176</v>
      </c>
      <c r="S93" s="293" t="s">
        <v>1176</v>
      </c>
      <c r="T93" s="385" t="s">
        <v>1176</v>
      </c>
      <c r="U93" s="386" t="s">
        <v>1176</v>
      </c>
      <c r="V93" s="387" t="s">
        <v>1176</v>
      </c>
      <c r="W93" s="388" t="s">
        <v>1176</v>
      </c>
      <c r="X93" s="430" t="s">
        <v>1176</v>
      </c>
      <c r="Y93" s="389" t="e">
        <f t="shared" si="19"/>
        <v>#VALUE!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</row>
    <row r="94" spans="1:368" x14ac:dyDescent="0.25">
      <c r="A94" s="186" t="s">
        <v>816</v>
      </c>
      <c r="B94" s="195" t="str">
        <f t="shared" si="15"/>
        <v>Granton Community Library</v>
      </c>
      <c r="C94" s="187" t="s">
        <v>817</v>
      </c>
      <c r="D94" s="188">
        <v>43</v>
      </c>
      <c r="E94" s="189">
        <v>1619</v>
      </c>
      <c r="F94" s="188">
        <v>1</v>
      </c>
      <c r="G94" s="188">
        <v>0</v>
      </c>
      <c r="H94" s="188" t="s">
        <v>741</v>
      </c>
      <c r="I94" s="188">
        <v>500</v>
      </c>
      <c r="J94" s="190" t="s">
        <v>818</v>
      </c>
      <c r="K94" s="200">
        <v>0.8</v>
      </c>
      <c r="L94" s="291">
        <f t="shared" si="16"/>
        <v>0.19999999999999996</v>
      </c>
      <c r="M94" s="299">
        <v>5000</v>
      </c>
      <c r="N94" s="298">
        <v>5000</v>
      </c>
      <c r="O94" s="288">
        <f t="shared" si="17"/>
        <v>5000</v>
      </c>
      <c r="P94" s="201">
        <v>0</v>
      </c>
      <c r="Q94" s="202">
        <f t="shared" si="18"/>
        <v>5000</v>
      </c>
      <c r="R94" s="390" t="s">
        <v>1176</v>
      </c>
      <c r="S94" s="287" t="s">
        <v>1176</v>
      </c>
      <c r="T94" s="391" t="s">
        <v>1176</v>
      </c>
      <c r="U94" s="392" t="s">
        <v>1176</v>
      </c>
      <c r="V94" s="393" t="s">
        <v>1176</v>
      </c>
      <c r="W94" s="394" t="s">
        <v>1176</v>
      </c>
      <c r="X94" s="431" t="s">
        <v>1176</v>
      </c>
      <c r="Y94" s="389" t="e">
        <f t="shared" si="19"/>
        <v>#VALUE!</v>
      </c>
    </row>
    <row r="95" spans="1:368" x14ac:dyDescent="0.25">
      <c r="A95" s="195" t="s">
        <v>819</v>
      </c>
      <c r="B95" s="186" t="str">
        <f t="shared" si="15"/>
        <v>Grantsburg Public Library</v>
      </c>
      <c r="C95" s="196" t="s">
        <v>820</v>
      </c>
      <c r="D95" s="197">
        <v>43</v>
      </c>
      <c r="E95" s="198">
        <v>6783</v>
      </c>
      <c r="F95" s="197">
        <v>1</v>
      </c>
      <c r="G95" s="197">
        <v>0</v>
      </c>
      <c r="H95" s="197" t="s">
        <v>821</v>
      </c>
      <c r="I95" s="197">
        <v>1000</v>
      </c>
      <c r="J95" s="199" t="s">
        <v>394</v>
      </c>
      <c r="K95" s="191">
        <v>0.6</v>
      </c>
      <c r="L95" s="297">
        <f t="shared" si="16"/>
        <v>0.4</v>
      </c>
      <c r="M95" s="290">
        <v>10000</v>
      </c>
      <c r="N95" s="289">
        <v>5000</v>
      </c>
      <c r="O95" s="294">
        <f t="shared" si="17"/>
        <v>10000</v>
      </c>
      <c r="P95" s="192">
        <v>0</v>
      </c>
      <c r="Q95" s="193">
        <f t="shared" si="18"/>
        <v>10000</v>
      </c>
      <c r="R95" s="384">
        <v>11977.78</v>
      </c>
      <c r="S95" s="293">
        <f>MIN(Q95,R95)</f>
        <v>10000</v>
      </c>
      <c r="T95" s="385">
        <f>Q95-S95</f>
        <v>0</v>
      </c>
      <c r="U95" s="386">
        <f t="shared" si="22"/>
        <v>19962.966666666667</v>
      </c>
      <c r="V95" s="387">
        <f t="shared" si="23"/>
        <v>11977.78</v>
      </c>
      <c r="W95" s="388">
        <f t="shared" si="24"/>
        <v>7985.1866666666674</v>
      </c>
      <c r="X95" s="430">
        <f t="shared" si="25"/>
        <v>2014.8133333333326</v>
      </c>
      <c r="Y95" s="389">
        <f t="shared" si="19"/>
        <v>0</v>
      </c>
    </row>
    <row r="96" spans="1:368" s="205" customFormat="1" x14ac:dyDescent="0.25">
      <c r="A96" s="186" t="s">
        <v>1211</v>
      </c>
      <c r="B96" s="195" t="s">
        <v>1211</v>
      </c>
      <c r="C96" s="187"/>
      <c r="D96" s="188"/>
      <c r="E96" s="189"/>
      <c r="F96" s="188"/>
      <c r="G96" s="188"/>
      <c r="H96" s="188"/>
      <c r="I96" s="188"/>
      <c r="J96" s="190"/>
      <c r="K96" s="200">
        <v>0.7</v>
      </c>
      <c r="L96" s="291">
        <f t="shared" si="16"/>
        <v>0.30000000000000004</v>
      </c>
      <c r="M96" s="299" t="s">
        <v>1184</v>
      </c>
      <c r="N96" s="298">
        <v>5000</v>
      </c>
      <c r="O96" s="288">
        <f t="shared" si="17"/>
        <v>5000</v>
      </c>
      <c r="P96" s="201">
        <v>0</v>
      </c>
      <c r="Q96" s="202">
        <f t="shared" si="18"/>
        <v>5000</v>
      </c>
      <c r="R96" s="390" t="s">
        <v>1176</v>
      </c>
      <c r="S96" s="287" t="s">
        <v>1176</v>
      </c>
      <c r="T96" s="391" t="s">
        <v>1176</v>
      </c>
      <c r="U96" s="392" t="s">
        <v>1176</v>
      </c>
      <c r="V96" s="393" t="s">
        <v>1176</v>
      </c>
      <c r="W96" s="394" t="s">
        <v>1176</v>
      </c>
      <c r="X96" s="431" t="s">
        <v>1176</v>
      </c>
      <c r="Y96" s="389" t="e">
        <f t="shared" si="19"/>
        <v>#VALUE!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</row>
    <row r="97" spans="1:368" x14ac:dyDescent="0.25">
      <c r="A97" s="195" t="s">
        <v>822</v>
      </c>
      <c r="B97" s="186" t="str">
        <f>PROPER(A97)</f>
        <v>Greenwood Public Library</v>
      </c>
      <c r="C97" s="196" t="s">
        <v>823</v>
      </c>
      <c r="D97" s="197">
        <v>43</v>
      </c>
      <c r="E97" s="198">
        <v>4184</v>
      </c>
      <c r="F97" s="197">
        <v>1</v>
      </c>
      <c r="G97" s="197">
        <v>0</v>
      </c>
      <c r="H97" s="197" t="s">
        <v>741</v>
      </c>
      <c r="I97" s="197">
        <v>750</v>
      </c>
      <c r="J97" s="199" t="s">
        <v>578</v>
      </c>
      <c r="K97" s="191">
        <v>0.7</v>
      </c>
      <c r="L97" s="297">
        <f t="shared" si="16"/>
        <v>0.30000000000000004</v>
      </c>
      <c r="M97" s="296">
        <v>7500</v>
      </c>
      <c r="N97" s="295">
        <v>5000</v>
      </c>
      <c r="O97" s="294">
        <f t="shared" si="17"/>
        <v>7500</v>
      </c>
      <c r="P97" s="192">
        <v>0</v>
      </c>
      <c r="Q97" s="193">
        <f t="shared" si="18"/>
        <v>7500</v>
      </c>
      <c r="R97" s="384">
        <v>9582.23</v>
      </c>
      <c r="S97" s="293">
        <f>MIN(Q97,R97)</f>
        <v>7500</v>
      </c>
      <c r="T97" s="385">
        <f>Q97-S97</f>
        <v>0</v>
      </c>
      <c r="U97" s="386">
        <f t="shared" si="22"/>
        <v>13688.9</v>
      </c>
      <c r="V97" s="387">
        <f t="shared" si="23"/>
        <v>9582.23</v>
      </c>
      <c r="W97" s="388">
        <f t="shared" si="24"/>
        <v>4106.67</v>
      </c>
      <c r="X97" s="430">
        <f t="shared" si="25"/>
        <v>3393.33</v>
      </c>
      <c r="Y97" s="389">
        <f t="shared" si="19"/>
        <v>0</v>
      </c>
    </row>
    <row r="98" spans="1:368" x14ac:dyDescent="0.25">
      <c r="A98" s="186" t="s">
        <v>824</v>
      </c>
      <c r="B98" s="195" t="str">
        <f>PROPER(A98)</f>
        <v>Hancock Public Library</v>
      </c>
      <c r="C98" s="187" t="s">
        <v>825</v>
      </c>
      <c r="D98" s="188">
        <v>43</v>
      </c>
      <c r="E98" s="189">
        <v>1354</v>
      </c>
      <c r="F98" s="188">
        <v>1</v>
      </c>
      <c r="G98" s="188">
        <v>0</v>
      </c>
      <c r="H98" s="188" t="s">
        <v>720</v>
      </c>
      <c r="I98" s="188">
        <v>500</v>
      </c>
      <c r="J98" s="190" t="s">
        <v>826</v>
      </c>
      <c r="K98" s="200">
        <v>0.8</v>
      </c>
      <c r="L98" s="291">
        <f t="shared" si="16"/>
        <v>0.19999999999999996</v>
      </c>
      <c r="M98" s="299">
        <v>5000</v>
      </c>
      <c r="N98" s="298">
        <v>5000</v>
      </c>
      <c r="O98" s="288">
        <f t="shared" si="17"/>
        <v>5000</v>
      </c>
      <c r="P98" s="201">
        <v>0</v>
      </c>
      <c r="Q98" s="202">
        <f t="shared" si="18"/>
        <v>5000</v>
      </c>
      <c r="R98" s="390">
        <v>9582.23</v>
      </c>
      <c r="S98" s="287">
        <f>MIN(Q98,R98)</f>
        <v>5000</v>
      </c>
      <c r="T98" s="391">
        <f>Q98-S98</f>
        <v>0</v>
      </c>
      <c r="U98" s="392">
        <f t="shared" si="22"/>
        <v>11977.787499999999</v>
      </c>
      <c r="V98" s="393">
        <f t="shared" si="23"/>
        <v>9582.23</v>
      </c>
      <c r="W98" s="394">
        <f t="shared" si="24"/>
        <v>2395.557499999999</v>
      </c>
      <c r="X98" s="431">
        <f t="shared" si="25"/>
        <v>2604.442500000001</v>
      </c>
      <c r="Y98" s="389">
        <f t="shared" si="19"/>
        <v>0</v>
      </c>
    </row>
    <row r="99" spans="1:368" s="205" customFormat="1" x14ac:dyDescent="0.25">
      <c r="A99" s="195" t="s">
        <v>1212</v>
      </c>
      <c r="B99" s="186" t="str">
        <f>PROPER(A99)</f>
        <v>Hatley Branch (Marathon County Public Library)</v>
      </c>
      <c r="C99" s="196"/>
      <c r="D99" s="197"/>
      <c r="E99" s="198"/>
      <c r="F99" s="197"/>
      <c r="G99" s="197"/>
      <c r="H99" s="197"/>
      <c r="I99" s="197"/>
      <c r="J99" s="199"/>
      <c r="K99" s="191">
        <v>0.5</v>
      </c>
      <c r="L99" s="297">
        <f t="shared" si="16"/>
        <v>0.5</v>
      </c>
      <c r="M99" s="296" t="s">
        <v>1184</v>
      </c>
      <c r="N99" s="295">
        <v>5000</v>
      </c>
      <c r="O99" s="294">
        <f t="shared" si="17"/>
        <v>5000</v>
      </c>
      <c r="P99" s="192">
        <v>0</v>
      </c>
      <c r="Q99" s="193">
        <f t="shared" si="18"/>
        <v>5000</v>
      </c>
      <c r="R99" s="384" t="s">
        <v>1176</v>
      </c>
      <c r="S99" s="293" t="s">
        <v>1176</v>
      </c>
      <c r="T99" s="385" t="s">
        <v>1176</v>
      </c>
      <c r="U99" s="386" t="s">
        <v>1176</v>
      </c>
      <c r="V99" s="387" t="s">
        <v>1176</v>
      </c>
      <c r="W99" s="388" t="s">
        <v>1176</v>
      </c>
      <c r="X99" s="430" t="s">
        <v>1176</v>
      </c>
      <c r="Y99" s="389" t="e">
        <f t="shared" si="19"/>
        <v>#VALUE!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</row>
    <row r="100" spans="1:368" x14ac:dyDescent="0.25">
      <c r="A100" s="186" t="s">
        <v>827</v>
      </c>
      <c r="B100" s="195" t="str">
        <f>PROPER(A100)</f>
        <v>Hauge Memorial Library</v>
      </c>
      <c r="C100" s="187" t="s">
        <v>828</v>
      </c>
      <c r="D100" s="188">
        <v>42</v>
      </c>
      <c r="E100" s="189">
        <v>3172</v>
      </c>
      <c r="F100" s="188">
        <v>1</v>
      </c>
      <c r="G100" s="188">
        <v>0</v>
      </c>
      <c r="H100" s="188" t="s">
        <v>649</v>
      </c>
      <c r="I100" s="188">
        <v>750</v>
      </c>
      <c r="J100" s="190" t="s">
        <v>829</v>
      </c>
      <c r="K100" s="200">
        <v>0.7</v>
      </c>
      <c r="L100" s="291">
        <f t="shared" si="16"/>
        <v>0.30000000000000004</v>
      </c>
      <c r="M100" s="290">
        <v>7500</v>
      </c>
      <c r="N100" s="289">
        <v>5000</v>
      </c>
      <c r="O100" s="288">
        <f t="shared" si="17"/>
        <v>7500</v>
      </c>
      <c r="P100" s="201">
        <v>0</v>
      </c>
      <c r="Q100" s="202">
        <f t="shared" si="18"/>
        <v>7500</v>
      </c>
      <c r="R100" s="390" t="s">
        <v>1176</v>
      </c>
      <c r="S100" s="287" t="s">
        <v>1176</v>
      </c>
      <c r="T100" s="391" t="s">
        <v>1176</v>
      </c>
      <c r="U100" s="392" t="s">
        <v>1176</v>
      </c>
      <c r="V100" s="393" t="s">
        <v>1176</v>
      </c>
      <c r="W100" s="394" t="s">
        <v>1176</v>
      </c>
      <c r="X100" s="431" t="s">
        <v>1176</v>
      </c>
      <c r="Y100" s="389" t="e">
        <f t="shared" si="19"/>
        <v>#VALUE!</v>
      </c>
    </row>
    <row r="101" spans="1:368" x14ac:dyDescent="0.25">
      <c r="A101" s="195" t="s">
        <v>830</v>
      </c>
      <c r="B101" s="186" t="str">
        <f>PROPER(A101)</f>
        <v>Hawkins Area Library</v>
      </c>
      <c r="C101" s="196" t="s">
        <v>831</v>
      </c>
      <c r="D101" s="197">
        <v>43</v>
      </c>
      <c r="E101" s="198">
        <v>585</v>
      </c>
      <c r="F101" s="197">
        <v>1</v>
      </c>
      <c r="G101" s="197">
        <v>0</v>
      </c>
      <c r="H101" s="197" t="s">
        <v>681</v>
      </c>
      <c r="I101" s="197">
        <v>500</v>
      </c>
      <c r="J101" s="199" t="s">
        <v>832</v>
      </c>
      <c r="K101" s="191">
        <v>0.8</v>
      </c>
      <c r="L101" s="297">
        <f t="shared" si="16"/>
        <v>0.19999999999999996</v>
      </c>
      <c r="M101" s="296">
        <v>5000</v>
      </c>
      <c r="N101" s="295">
        <v>5000</v>
      </c>
      <c r="O101" s="294">
        <f t="shared" si="17"/>
        <v>5000</v>
      </c>
      <c r="P101" s="192">
        <v>0</v>
      </c>
      <c r="Q101" s="193">
        <f t="shared" si="18"/>
        <v>5000</v>
      </c>
      <c r="R101" s="384" t="s">
        <v>1176</v>
      </c>
      <c r="S101" s="293" t="s">
        <v>1176</v>
      </c>
      <c r="T101" s="385" t="s">
        <v>1176</v>
      </c>
      <c r="U101" s="386" t="s">
        <v>1176</v>
      </c>
      <c r="V101" s="387" t="s">
        <v>1176</v>
      </c>
      <c r="W101" s="388" t="s">
        <v>1176</v>
      </c>
      <c r="X101" s="430" t="s">
        <v>1176</v>
      </c>
      <c r="Y101" s="389" t="e">
        <f t="shared" si="19"/>
        <v>#VALUE!</v>
      </c>
    </row>
    <row r="102" spans="1:368" s="205" customFormat="1" x14ac:dyDescent="0.25">
      <c r="A102" s="186" t="s">
        <v>1213</v>
      </c>
      <c r="B102" s="195" t="s">
        <v>1213</v>
      </c>
      <c r="C102" s="187"/>
      <c r="D102" s="188"/>
      <c r="E102" s="189"/>
      <c r="F102" s="188"/>
      <c r="G102" s="188"/>
      <c r="H102" s="188"/>
      <c r="I102" s="188"/>
      <c r="J102" s="190"/>
      <c r="K102" s="200">
        <v>0.5</v>
      </c>
      <c r="L102" s="291">
        <f t="shared" si="16"/>
        <v>0.5</v>
      </c>
      <c r="M102" s="299" t="s">
        <v>1184</v>
      </c>
      <c r="N102" s="298">
        <v>10000</v>
      </c>
      <c r="O102" s="288">
        <f t="shared" si="17"/>
        <v>10000</v>
      </c>
      <c r="P102" s="201">
        <v>0</v>
      </c>
      <c r="Q102" s="202">
        <f t="shared" si="18"/>
        <v>10000</v>
      </c>
      <c r="R102" s="390" t="s">
        <v>1176</v>
      </c>
      <c r="S102" s="287" t="s">
        <v>1176</v>
      </c>
      <c r="T102" s="391" t="s">
        <v>1176</v>
      </c>
      <c r="U102" s="392" t="s">
        <v>1176</v>
      </c>
      <c r="V102" s="393" t="s">
        <v>1176</v>
      </c>
      <c r="W102" s="394" t="s">
        <v>1176</v>
      </c>
      <c r="X102" s="431" t="s">
        <v>1176</v>
      </c>
      <c r="Y102" s="389" t="e">
        <f t="shared" si="19"/>
        <v>#VALUE!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</row>
    <row r="103" spans="1:368" x14ac:dyDescent="0.25">
      <c r="A103" s="195" t="s">
        <v>833</v>
      </c>
      <c r="B103" s="186" t="str">
        <f t="shared" ref="B103:B144" si="28">PROPER(A103)</f>
        <v>Hazel Green Public Library</v>
      </c>
      <c r="C103" s="196" t="s">
        <v>834</v>
      </c>
      <c r="D103" s="197">
        <v>42</v>
      </c>
      <c r="E103" s="198">
        <v>2010</v>
      </c>
      <c r="F103" s="197">
        <v>1</v>
      </c>
      <c r="G103" s="197">
        <v>0</v>
      </c>
      <c r="H103" s="197" t="s">
        <v>598</v>
      </c>
      <c r="I103" s="197">
        <v>750</v>
      </c>
      <c r="J103" s="199" t="s">
        <v>835</v>
      </c>
      <c r="K103" s="191">
        <v>0.7</v>
      </c>
      <c r="L103" s="297">
        <f t="shared" si="16"/>
        <v>0.30000000000000004</v>
      </c>
      <c r="M103" s="290">
        <v>7500</v>
      </c>
      <c r="N103" s="289">
        <v>5000</v>
      </c>
      <c r="O103" s="294">
        <f t="shared" si="17"/>
        <v>7500</v>
      </c>
      <c r="P103" s="192">
        <v>0</v>
      </c>
      <c r="Q103" s="193">
        <f t="shared" si="18"/>
        <v>7500</v>
      </c>
      <c r="R103" s="384" t="s">
        <v>1176</v>
      </c>
      <c r="S103" s="293" t="s">
        <v>1176</v>
      </c>
      <c r="T103" s="385" t="s">
        <v>1176</v>
      </c>
      <c r="U103" s="386" t="s">
        <v>1176</v>
      </c>
      <c r="V103" s="387" t="s">
        <v>1176</v>
      </c>
      <c r="W103" s="388" t="s">
        <v>1176</v>
      </c>
      <c r="X103" s="430" t="s">
        <v>1176</v>
      </c>
      <c r="Y103" s="389" t="e">
        <f t="shared" si="19"/>
        <v>#VALUE!</v>
      </c>
    </row>
    <row r="104" spans="1:368" x14ac:dyDescent="0.25">
      <c r="A104" s="186" t="s">
        <v>836</v>
      </c>
      <c r="B104" s="195" t="str">
        <f t="shared" si="28"/>
        <v>Hazel Mackin Community Library</v>
      </c>
      <c r="C104" s="187" t="s">
        <v>837</v>
      </c>
      <c r="D104" s="188">
        <v>42</v>
      </c>
      <c r="E104" s="189">
        <v>6301</v>
      </c>
      <c r="F104" s="188">
        <v>1</v>
      </c>
      <c r="G104" s="188">
        <v>0</v>
      </c>
      <c r="H104" s="188" t="s">
        <v>734</v>
      </c>
      <c r="I104" s="188">
        <v>1000</v>
      </c>
      <c r="J104" s="190" t="s">
        <v>838</v>
      </c>
      <c r="K104" s="200">
        <v>0.5</v>
      </c>
      <c r="L104" s="291">
        <f t="shared" si="16"/>
        <v>0.5</v>
      </c>
      <c r="M104" s="290">
        <v>10000</v>
      </c>
      <c r="N104" s="289">
        <v>5000</v>
      </c>
      <c r="O104" s="288">
        <f t="shared" si="17"/>
        <v>10000</v>
      </c>
      <c r="P104" s="201">
        <v>0</v>
      </c>
      <c r="Q104" s="202">
        <f t="shared" si="18"/>
        <v>10000</v>
      </c>
      <c r="R104" s="390">
        <v>17391.740000000002</v>
      </c>
      <c r="S104" s="287">
        <f t="shared" ref="S104:S109" si="29">MIN(Q104,R104)</f>
        <v>10000</v>
      </c>
      <c r="T104" s="391">
        <f t="shared" ref="T104:T109" si="30">Q104-S104</f>
        <v>0</v>
      </c>
      <c r="U104" s="392">
        <f>W104/L104</f>
        <v>20000</v>
      </c>
      <c r="V104" s="393">
        <f t="shared" si="23"/>
        <v>10000</v>
      </c>
      <c r="W104" s="394">
        <v>10000</v>
      </c>
      <c r="X104" s="431">
        <f t="shared" si="25"/>
        <v>0</v>
      </c>
      <c r="Y104" s="389">
        <f t="shared" si="19"/>
        <v>0</v>
      </c>
    </row>
    <row r="105" spans="1:368" x14ac:dyDescent="0.25">
      <c r="A105" s="195" t="s">
        <v>839</v>
      </c>
      <c r="B105" s="186" t="str">
        <f t="shared" si="28"/>
        <v>Hillsboro Public Library</v>
      </c>
      <c r="C105" s="196" t="s">
        <v>840</v>
      </c>
      <c r="D105" s="197">
        <v>43</v>
      </c>
      <c r="E105" s="198">
        <v>4595</v>
      </c>
      <c r="F105" s="197">
        <v>1</v>
      </c>
      <c r="G105" s="197">
        <v>0</v>
      </c>
      <c r="H105" s="197" t="s">
        <v>632</v>
      </c>
      <c r="I105" s="197">
        <v>750</v>
      </c>
      <c r="J105" s="199" t="s">
        <v>402</v>
      </c>
      <c r="K105" s="191">
        <v>0.7</v>
      </c>
      <c r="L105" s="297">
        <f t="shared" si="16"/>
        <v>0.30000000000000004</v>
      </c>
      <c r="M105" s="290">
        <v>7500</v>
      </c>
      <c r="N105" s="289">
        <v>5000</v>
      </c>
      <c r="O105" s="294">
        <f t="shared" si="17"/>
        <v>7500</v>
      </c>
      <c r="P105" s="192">
        <v>355</v>
      </c>
      <c r="Q105" s="193">
        <f t="shared" si="18"/>
        <v>7145</v>
      </c>
      <c r="R105" s="384">
        <v>17631.3</v>
      </c>
      <c r="S105" s="293">
        <f t="shared" si="29"/>
        <v>7145</v>
      </c>
      <c r="T105" s="385">
        <f t="shared" si="30"/>
        <v>0</v>
      </c>
      <c r="U105" s="386">
        <f>W105/L105</f>
        <v>23816.666666666664</v>
      </c>
      <c r="V105" s="387">
        <f t="shared" si="23"/>
        <v>16671.666666666664</v>
      </c>
      <c r="W105" s="388">
        <v>7145</v>
      </c>
      <c r="X105" s="430">
        <f t="shared" si="25"/>
        <v>0</v>
      </c>
      <c r="Y105" s="389">
        <f t="shared" si="19"/>
        <v>0</v>
      </c>
    </row>
    <row r="106" spans="1:368" x14ac:dyDescent="0.25">
      <c r="A106" s="186" t="s">
        <v>841</v>
      </c>
      <c r="B106" s="195" t="str">
        <f t="shared" si="28"/>
        <v>Hortonville Public Library</v>
      </c>
      <c r="C106" s="187" t="s">
        <v>842</v>
      </c>
      <c r="D106" s="188">
        <v>41</v>
      </c>
      <c r="E106" s="189">
        <v>10878</v>
      </c>
      <c r="F106" s="188">
        <v>1</v>
      </c>
      <c r="G106" s="188">
        <v>0</v>
      </c>
      <c r="H106" s="188" t="s">
        <v>645</v>
      </c>
      <c r="I106" s="188">
        <v>1000</v>
      </c>
      <c r="J106" s="190" t="s">
        <v>843</v>
      </c>
      <c r="K106" s="200">
        <v>0.5</v>
      </c>
      <c r="L106" s="291">
        <f t="shared" si="16"/>
        <v>0.5</v>
      </c>
      <c r="M106" s="290">
        <v>10000</v>
      </c>
      <c r="N106" s="289">
        <v>7500</v>
      </c>
      <c r="O106" s="288">
        <f t="shared" si="17"/>
        <v>10000</v>
      </c>
      <c r="P106" s="201">
        <v>0</v>
      </c>
      <c r="Q106" s="202">
        <f t="shared" si="18"/>
        <v>10000</v>
      </c>
      <c r="R106" s="390">
        <v>9582.23</v>
      </c>
      <c r="S106" s="287">
        <f t="shared" si="29"/>
        <v>9582.23</v>
      </c>
      <c r="T106" s="391">
        <f t="shared" si="30"/>
        <v>417.77000000000044</v>
      </c>
      <c r="U106" s="392">
        <f t="shared" si="22"/>
        <v>19164.46</v>
      </c>
      <c r="V106" s="393">
        <f t="shared" si="23"/>
        <v>9582.23</v>
      </c>
      <c r="W106" s="394">
        <f t="shared" si="24"/>
        <v>9582.23</v>
      </c>
      <c r="X106" s="431">
        <f t="shared" si="25"/>
        <v>417.77000000000044</v>
      </c>
      <c r="Y106" s="389">
        <f t="shared" si="19"/>
        <v>0</v>
      </c>
    </row>
    <row r="107" spans="1:368" x14ac:dyDescent="0.25">
      <c r="A107" s="195" t="s">
        <v>844</v>
      </c>
      <c r="B107" s="186" t="str">
        <f t="shared" si="28"/>
        <v>Hustisford Community Library</v>
      </c>
      <c r="C107" s="196" t="s">
        <v>845</v>
      </c>
      <c r="D107" s="197">
        <v>42</v>
      </c>
      <c r="E107" s="198">
        <v>4696</v>
      </c>
      <c r="F107" s="197">
        <v>1</v>
      </c>
      <c r="G107" s="197">
        <v>0</v>
      </c>
      <c r="H107" s="197" t="s">
        <v>677</v>
      </c>
      <c r="I107" s="197">
        <v>750</v>
      </c>
      <c r="J107" s="199" t="s">
        <v>405</v>
      </c>
      <c r="K107" s="191">
        <v>0.6</v>
      </c>
      <c r="L107" s="297">
        <f t="shared" si="16"/>
        <v>0.4</v>
      </c>
      <c r="M107" s="290">
        <v>7500</v>
      </c>
      <c r="N107" s="289">
        <v>5000</v>
      </c>
      <c r="O107" s="294">
        <f t="shared" si="17"/>
        <v>7500</v>
      </c>
      <c r="P107" s="192">
        <v>0</v>
      </c>
      <c r="Q107" s="193">
        <f t="shared" si="18"/>
        <v>7500</v>
      </c>
      <c r="R107" s="384">
        <v>14373.34</v>
      </c>
      <c r="S107" s="293">
        <f t="shared" si="29"/>
        <v>7500</v>
      </c>
      <c r="T107" s="385">
        <f t="shared" si="30"/>
        <v>0</v>
      </c>
      <c r="U107" s="386">
        <f>W107/L107</f>
        <v>18750</v>
      </c>
      <c r="V107" s="387">
        <f t="shared" si="23"/>
        <v>11250</v>
      </c>
      <c r="W107" s="388">
        <v>7500</v>
      </c>
      <c r="X107" s="430">
        <f t="shared" si="25"/>
        <v>0</v>
      </c>
      <c r="Y107" s="389">
        <f t="shared" si="19"/>
        <v>0</v>
      </c>
    </row>
    <row r="108" spans="1:368" x14ac:dyDescent="0.25">
      <c r="A108" s="186" t="s">
        <v>846</v>
      </c>
      <c r="B108" s="195" t="str">
        <f t="shared" si="28"/>
        <v>Hutchinson Memorial Library</v>
      </c>
      <c r="C108" s="187" t="s">
        <v>847</v>
      </c>
      <c r="D108" s="188">
        <v>42</v>
      </c>
      <c r="E108" s="189">
        <v>2431</v>
      </c>
      <c r="F108" s="188">
        <v>1</v>
      </c>
      <c r="G108" s="188">
        <v>0</v>
      </c>
      <c r="H108" s="188" t="s">
        <v>677</v>
      </c>
      <c r="I108" s="188">
        <v>750</v>
      </c>
      <c r="J108" s="190" t="s">
        <v>495</v>
      </c>
      <c r="K108" s="200">
        <v>0.6</v>
      </c>
      <c r="L108" s="291">
        <f t="shared" si="16"/>
        <v>0.4</v>
      </c>
      <c r="M108" s="290">
        <v>7500</v>
      </c>
      <c r="N108" s="289">
        <v>5000</v>
      </c>
      <c r="O108" s="288">
        <f t="shared" si="17"/>
        <v>7500</v>
      </c>
      <c r="P108" s="201">
        <v>0</v>
      </c>
      <c r="Q108" s="202">
        <f t="shared" si="18"/>
        <v>7500</v>
      </c>
      <c r="R108" s="390">
        <v>24118.46</v>
      </c>
      <c r="S108" s="287">
        <f t="shared" si="29"/>
        <v>7500</v>
      </c>
      <c r="T108" s="391">
        <f t="shared" si="30"/>
        <v>0</v>
      </c>
      <c r="U108" s="392">
        <f>W108/L108</f>
        <v>18750</v>
      </c>
      <c r="V108" s="393">
        <f t="shared" si="23"/>
        <v>11250</v>
      </c>
      <c r="W108" s="394">
        <v>7500</v>
      </c>
      <c r="X108" s="431">
        <f t="shared" si="25"/>
        <v>0</v>
      </c>
      <c r="Y108" s="389">
        <f t="shared" si="19"/>
        <v>0</v>
      </c>
    </row>
    <row r="109" spans="1:368" s="205" customFormat="1" x14ac:dyDescent="0.25">
      <c r="A109" s="195" t="s">
        <v>1214</v>
      </c>
      <c r="B109" s="186" t="str">
        <f t="shared" si="28"/>
        <v>Imogene Mcgrath Memorial Library (Superior Public Library)</v>
      </c>
      <c r="C109" s="196"/>
      <c r="D109" s="197"/>
      <c r="E109" s="198"/>
      <c r="F109" s="197"/>
      <c r="G109" s="197"/>
      <c r="H109" s="197"/>
      <c r="I109" s="197"/>
      <c r="J109" s="199"/>
      <c r="K109" s="191">
        <v>0.6</v>
      </c>
      <c r="L109" s="297">
        <f t="shared" si="16"/>
        <v>0.4</v>
      </c>
      <c r="M109" s="296" t="s">
        <v>1184</v>
      </c>
      <c r="N109" s="295">
        <v>5000</v>
      </c>
      <c r="O109" s="294">
        <f t="shared" si="17"/>
        <v>5000</v>
      </c>
      <c r="P109" s="192">
        <v>0</v>
      </c>
      <c r="Q109" s="193">
        <f t="shared" si="18"/>
        <v>5000</v>
      </c>
      <c r="R109" s="384">
        <v>9582.23</v>
      </c>
      <c r="S109" s="293">
        <f t="shared" si="29"/>
        <v>5000</v>
      </c>
      <c r="T109" s="385">
        <f t="shared" si="30"/>
        <v>0</v>
      </c>
      <c r="U109" s="386">
        <f>W109/L109</f>
        <v>12500</v>
      </c>
      <c r="V109" s="387">
        <f t="shared" si="23"/>
        <v>7500</v>
      </c>
      <c r="W109" s="388">
        <v>5000</v>
      </c>
      <c r="X109" s="430">
        <f t="shared" si="25"/>
        <v>0</v>
      </c>
      <c r="Y109" s="389">
        <f t="shared" si="19"/>
        <v>0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</row>
    <row r="110" spans="1:368" x14ac:dyDescent="0.25">
      <c r="A110" s="186" t="s">
        <v>848</v>
      </c>
      <c r="B110" s="195" t="str">
        <f t="shared" si="28"/>
        <v>Independence Public Library</v>
      </c>
      <c r="C110" s="187" t="s">
        <v>849</v>
      </c>
      <c r="D110" s="188">
        <v>42</v>
      </c>
      <c r="E110" s="189">
        <v>1647</v>
      </c>
      <c r="F110" s="188">
        <v>1</v>
      </c>
      <c r="G110" s="188">
        <v>0</v>
      </c>
      <c r="H110" s="188" t="s">
        <v>649</v>
      </c>
      <c r="I110" s="188">
        <v>500</v>
      </c>
      <c r="J110" s="190" t="s">
        <v>406</v>
      </c>
      <c r="K110" s="200">
        <v>0.8</v>
      </c>
      <c r="L110" s="291">
        <f t="shared" si="16"/>
        <v>0.19999999999999996</v>
      </c>
      <c r="M110" s="299">
        <v>5000</v>
      </c>
      <c r="N110" s="298">
        <v>5000</v>
      </c>
      <c r="O110" s="288">
        <f t="shared" si="17"/>
        <v>5000</v>
      </c>
      <c r="P110" s="201">
        <v>0</v>
      </c>
      <c r="Q110" s="202">
        <f t="shared" si="18"/>
        <v>5000</v>
      </c>
      <c r="R110" s="390" t="s">
        <v>1176</v>
      </c>
      <c r="S110" s="287" t="s">
        <v>1176</v>
      </c>
      <c r="T110" s="391" t="s">
        <v>1176</v>
      </c>
      <c r="U110" s="392" t="s">
        <v>1176</v>
      </c>
      <c r="V110" s="393" t="s">
        <v>1176</v>
      </c>
      <c r="W110" s="394" t="s">
        <v>1176</v>
      </c>
      <c r="X110" s="431" t="s">
        <v>1176</v>
      </c>
      <c r="Y110" s="389" t="e">
        <f t="shared" si="19"/>
        <v>#VALUE!</v>
      </c>
    </row>
    <row r="111" spans="1:368" x14ac:dyDescent="0.25">
      <c r="A111" s="195" t="s">
        <v>850</v>
      </c>
      <c r="B111" s="186" t="str">
        <f t="shared" si="28"/>
        <v>Iola Village Library</v>
      </c>
      <c r="C111" s="196" t="s">
        <v>851</v>
      </c>
      <c r="D111" s="197">
        <v>42</v>
      </c>
      <c r="E111" s="198">
        <v>3406</v>
      </c>
      <c r="F111" s="197">
        <v>1</v>
      </c>
      <c r="G111" s="197">
        <v>0</v>
      </c>
      <c r="H111" s="197" t="s">
        <v>852</v>
      </c>
      <c r="I111" s="197">
        <v>750</v>
      </c>
      <c r="J111" s="199" t="s">
        <v>853</v>
      </c>
      <c r="K111" s="191">
        <v>0.6</v>
      </c>
      <c r="L111" s="297">
        <f t="shared" si="16"/>
        <v>0.4</v>
      </c>
      <c r="M111" s="290">
        <v>7500</v>
      </c>
      <c r="N111" s="289">
        <v>5000</v>
      </c>
      <c r="O111" s="294">
        <f t="shared" si="17"/>
        <v>7500</v>
      </c>
      <c r="P111" s="192">
        <v>0</v>
      </c>
      <c r="Q111" s="193">
        <f t="shared" si="18"/>
        <v>7500</v>
      </c>
      <c r="R111" s="384">
        <v>9582.23</v>
      </c>
      <c r="S111" s="293">
        <f>MIN(Q111,R111)</f>
        <v>7500</v>
      </c>
      <c r="T111" s="385">
        <f>Q111-S111</f>
        <v>0</v>
      </c>
      <c r="U111" s="386">
        <f t="shared" si="22"/>
        <v>15970.383333333333</v>
      </c>
      <c r="V111" s="387">
        <f t="shared" si="23"/>
        <v>9582.23</v>
      </c>
      <c r="W111" s="388">
        <f t="shared" si="24"/>
        <v>6388.1533333333336</v>
      </c>
      <c r="X111" s="430">
        <f t="shared" si="25"/>
        <v>1111.8466666666664</v>
      </c>
      <c r="Y111" s="389">
        <f t="shared" si="19"/>
        <v>0</v>
      </c>
    </row>
    <row r="112" spans="1:368" x14ac:dyDescent="0.25">
      <c r="A112" s="186" t="s">
        <v>854</v>
      </c>
      <c r="B112" s="195" t="str">
        <f t="shared" si="28"/>
        <v>Iron Ridge Public Library</v>
      </c>
      <c r="C112" s="187" t="s">
        <v>855</v>
      </c>
      <c r="D112" s="188">
        <v>42</v>
      </c>
      <c r="E112" s="189">
        <v>1606</v>
      </c>
      <c r="F112" s="188">
        <v>1</v>
      </c>
      <c r="G112" s="188">
        <v>0</v>
      </c>
      <c r="H112" s="188" t="s">
        <v>677</v>
      </c>
      <c r="I112" s="188">
        <v>500</v>
      </c>
      <c r="J112" s="190" t="s">
        <v>856</v>
      </c>
      <c r="K112" s="200">
        <v>0.7</v>
      </c>
      <c r="L112" s="291">
        <f t="shared" si="16"/>
        <v>0.30000000000000004</v>
      </c>
      <c r="M112" s="299">
        <v>5000</v>
      </c>
      <c r="N112" s="298">
        <v>5000</v>
      </c>
      <c r="O112" s="288">
        <f t="shared" si="17"/>
        <v>5000</v>
      </c>
      <c r="P112" s="201">
        <v>0</v>
      </c>
      <c r="Q112" s="202">
        <f t="shared" si="18"/>
        <v>5000</v>
      </c>
      <c r="R112" s="390">
        <v>9582.23</v>
      </c>
      <c r="S112" s="287">
        <f>MIN(Q112,R112)</f>
        <v>5000</v>
      </c>
      <c r="T112" s="391">
        <f>Q112-S112</f>
        <v>0</v>
      </c>
      <c r="U112" s="392">
        <f t="shared" si="22"/>
        <v>13688.9</v>
      </c>
      <c r="V112" s="393">
        <f t="shared" si="23"/>
        <v>9582.23</v>
      </c>
      <c r="W112" s="394">
        <f t="shared" si="24"/>
        <v>4106.67</v>
      </c>
      <c r="X112" s="431">
        <f t="shared" si="25"/>
        <v>893.32999999999993</v>
      </c>
      <c r="Y112" s="389">
        <f t="shared" si="19"/>
        <v>0</v>
      </c>
    </row>
    <row r="113" spans="1:368" x14ac:dyDescent="0.25">
      <c r="A113" s="195" t="s">
        <v>857</v>
      </c>
      <c r="B113" s="186" t="str">
        <f t="shared" si="28"/>
        <v>Jane Morgan Memorial Library</v>
      </c>
      <c r="C113" s="196" t="s">
        <v>858</v>
      </c>
      <c r="D113" s="197">
        <v>42</v>
      </c>
      <c r="E113" s="198">
        <v>2358</v>
      </c>
      <c r="F113" s="197">
        <v>1</v>
      </c>
      <c r="G113" s="197">
        <v>0</v>
      </c>
      <c r="H113" s="197" t="s">
        <v>605</v>
      </c>
      <c r="I113" s="197">
        <v>750</v>
      </c>
      <c r="J113" s="199" t="s">
        <v>859</v>
      </c>
      <c r="K113" s="191">
        <v>0.7</v>
      </c>
      <c r="L113" s="297">
        <f t="shared" si="16"/>
        <v>0.30000000000000004</v>
      </c>
      <c r="M113" s="290">
        <v>7500</v>
      </c>
      <c r="N113" s="289">
        <v>5000</v>
      </c>
      <c r="O113" s="294">
        <f t="shared" si="17"/>
        <v>7500</v>
      </c>
      <c r="P113" s="192">
        <v>0</v>
      </c>
      <c r="Q113" s="193">
        <f t="shared" si="18"/>
        <v>7500</v>
      </c>
      <c r="R113" s="384">
        <v>9582.23</v>
      </c>
      <c r="S113" s="293">
        <f>MIN(Q113,R113)</f>
        <v>7500</v>
      </c>
      <c r="T113" s="385">
        <f>Q113-S113</f>
        <v>0</v>
      </c>
      <c r="U113" s="386">
        <f t="shared" si="22"/>
        <v>13688.9</v>
      </c>
      <c r="V113" s="387">
        <f t="shared" si="23"/>
        <v>9582.23</v>
      </c>
      <c r="W113" s="388">
        <f t="shared" si="24"/>
        <v>4106.67</v>
      </c>
      <c r="X113" s="430">
        <f t="shared" si="25"/>
        <v>3393.33</v>
      </c>
      <c r="Y113" s="389">
        <f t="shared" si="19"/>
        <v>0</v>
      </c>
    </row>
    <row r="114" spans="1:368" x14ac:dyDescent="0.25">
      <c r="A114" s="186" t="s">
        <v>860</v>
      </c>
      <c r="B114" s="195" t="str">
        <f t="shared" si="28"/>
        <v>Jean M. Thomsen Memorial Library</v>
      </c>
      <c r="C114" s="187" t="s">
        <v>861</v>
      </c>
      <c r="D114" s="188">
        <v>42</v>
      </c>
      <c r="E114" s="189">
        <v>1344</v>
      </c>
      <c r="F114" s="188">
        <v>1</v>
      </c>
      <c r="G114" s="188">
        <v>0</v>
      </c>
      <c r="H114" s="188" t="s">
        <v>862</v>
      </c>
      <c r="I114" s="188">
        <v>500</v>
      </c>
      <c r="J114" s="190" t="s">
        <v>863</v>
      </c>
      <c r="K114" s="200">
        <v>0.6</v>
      </c>
      <c r="L114" s="291">
        <f t="shared" si="16"/>
        <v>0.4</v>
      </c>
      <c r="M114" s="299">
        <v>5000</v>
      </c>
      <c r="N114" s="298">
        <v>5000</v>
      </c>
      <c r="O114" s="288">
        <f t="shared" si="17"/>
        <v>5000</v>
      </c>
      <c r="P114" s="201">
        <v>0</v>
      </c>
      <c r="Q114" s="202">
        <f t="shared" si="18"/>
        <v>5000</v>
      </c>
      <c r="R114" s="390">
        <v>9582.23</v>
      </c>
      <c r="S114" s="287">
        <f>MIN(Q114,R114)</f>
        <v>5000</v>
      </c>
      <c r="T114" s="391">
        <f>Q114-S114</f>
        <v>0</v>
      </c>
      <c r="U114" s="392">
        <f>W114/L114</f>
        <v>12500</v>
      </c>
      <c r="V114" s="393">
        <f t="shared" si="23"/>
        <v>7500</v>
      </c>
      <c r="W114" s="394">
        <v>5000</v>
      </c>
      <c r="X114" s="431">
        <f t="shared" si="25"/>
        <v>0</v>
      </c>
      <c r="Y114" s="389">
        <f t="shared" si="19"/>
        <v>0</v>
      </c>
    </row>
    <row r="115" spans="1:368" s="205" customFormat="1" x14ac:dyDescent="0.25">
      <c r="A115" s="195" t="s">
        <v>1171</v>
      </c>
      <c r="B115" s="186" t="str">
        <f t="shared" si="28"/>
        <v>John Bosshard Memorial Library</v>
      </c>
      <c r="C115" s="196"/>
      <c r="D115" s="197"/>
      <c r="E115" s="198"/>
      <c r="F115" s="197"/>
      <c r="G115" s="197"/>
      <c r="H115" s="197"/>
      <c r="I115" s="197"/>
      <c r="J115" s="199"/>
      <c r="K115" s="191">
        <v>0.7</v>
      </c>
      <c r="L115" s="297">
        <f t="shared" si="16"/>
        <v>0.30000000000000004</v>
      </c>
      <c r="M115" s="296" t="s">
        <v>1184</v>
      </c>
      <c r="N115" s="295">
        <v>5000</v>
      </c>
      <c r="O115" s="294">
        <f t="shared" si="17"/>
        <v>5000</v>
      </c>
      <c r="P115" s="192">
        <v>0</v>
      </c>
      <c r="Q115" s="193">
        <f t="shared" si="18"/>
        <v>5000</v>
      </c>
      <c r="R115" s="384" t="s">
        <v>1176</v>
      </c>
      <c r="S115" s="293" t="s">
        <v>1176</v>
      </c>
      <c r="T115" s="385" t="s">
        <v>1176</v>
      </c>
      <c r="U115" s="386" t="s">
        <v>1176</v>
      </c>
      <c r="V115" s="387" t="s">
        <v>1176</v>
      </c>
      <c r="W115" s="388" t="s">
        <v>1176</v>
      </c>
      <c r="X115" s="430" t="s">
        <v>1176</v>
      </c>
      <c r="Y115" s="389" t="e">
        <f t="shared" si="19"/>
        <v>#VALUE!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</row>
    <row r="116" spans="1:368" x14ac:dyDescent="0.25">
      <c r="A116" s="186" t="s">
        <v>864</v>
      </c>
      <c r="B116" s="195" t="str">
        <f t="shared" si="28"/>
        <v>John Turgeson Public Library</v>
      </c>
      <c r="C116" s="187" t="s">
        <v>865</v>
      </c>
      <c r="D116" s="188">
        <v>42</v>
      </c>
      <c r="E116" s="189">
        <v>1423</v>
      </c>
      <c r="F116" s="188">
        <v>1</v>
      </c>
      <c r="G116" s="188">
        <v>0</v>
      </c>
      <c r="H116" s="188" t="s">
        <v>612</v>
      </c>
      <c r="I116" s="188">
        <v>500</v>
      </c>
      <c r="J116" s="190" t="s">
        <v>866</v>
      </c>
      <c r="K116" s="200">
        <v>0.6</v>
      </c>
      <c r="L116" s="291">
        <f t="shared" si="16"/>
        <v>0.4</v>
      </c>
      <c r="M116" s="299">
        <v>5000</v>
      </c>
      <c r="N116" s="298">
        <v>5000</v>
      </c>
      <c r="O116" s="288">
        <f t="shared" si="17"/>
        <v>5000</v>
      </c>
      <c r="P116" s="201">
        <v>0</v>
      </c>
      <c r="Q116" s="202">
        <f t="shared" si="18"/>
        <v>5000</v>
      </c>
      <c r="R116" s="390">
        <v>9582.23</v>
      </c>
      <c r="S116" s="287">
        <f t="shared" ref="S116:S133" si="31">MIN(Q116,R116)</f>
        <v>5000</v>
      </c>
      <c r="T116" s="391">
        <f t="shared" ref="T116:T133" si="32">Q116-S116</f>
        <v>0</v>
      </c>
      <c r="U116" s="392">
        <f>W116/L116</f>
        <v>12500</v>
      </c>
      <c r="V116" s="393">
        <f t="shared" si="23"/>
        <v>7500</v>
      </c>
      <c r="W116" s="394">
        <v>5000</v>
      </c>
      <c r="X116" s="431">
        <f t="shared" si="25"/>
        <v>0</v>
      </c>
      <c r="Y116" s="389">
        <f t="shared" si="19"/>
        <v>0</v>
      </c>
    </row>
    <row r="117" spans="1:368" x14ac:dyDescent="0.25">
      <c r="A117" s="195" t="s">
        <v>867</v>
      </c>
      <c r="B117" s="186" t="str">
        <f t="shared" si="28"/>
        <v>Johnson Public Library</v>
      </c>
      <c r="C117" s="196" t="s">
        <v>868</v>
      </c>
      <c r="D117" s="197">
        <v>43</v>
      </c>
      <c r="E117" s="198">
        <v>6909</v>
      </c>
      <c r="F117" s="197">
        <v>1</v>
      </c>
      <c r="G117" s="197">
        <v>0</v>
      </c>
      <c r="H117" s="197" t="s">
        <v>612</v>
      </c>
      <c r="I117" s="197">
        <v>1000</v>
      </c>
      <c r="J117" s="199" t="s">
        <v>869</v>
      </c>
      <c r="K117" s="191">
        <v>0.7</v>
      </c>
      <c r="L117" s="297">
        <f t="shared" si="16"/>
        <v>0.30000000000000004</v>
      </c>
      <c r="M117" s="290">
        <v>10000</v>
      </c>
      <c r="N117" s="289">
        <v>7500</v>
      </c>
      <c r="O117" s="294">
        <f t="shared" si="17"/>
        <v>10000</v>
      </c>
      <c r="P117" s="192">
        <v>0</v>
      </c>
      <c r="Q117" s="193">
        <f t="shared" si="18"/>
        <v>10000</v>
      </c>
      <c r="R117" s="384">
        <v>21320.45</v>
      </c>
      <c r="S117" s="293">
        <f t="shared" si="31"/>
        <v>10000</v>
      </c>
      <c r="T117" s="385">
        <f t="shared" si="32"/>
        <v>0</v>
      </c>
      <c r="U117" s="386">
        <f t="shared" si="22"/>
        <v>30457.785714285717</v>
      </c>
      <c r="V117" s="387">
        <f t="shared" si="23"/>
        <v>21320.45</v>
      </c>
      <c r="W117" s="388">
        <f t="shared" si="24"/>
        <v>9137.3357142857167</v>
      </c>
      <c r="X117" s="430">
        <f t="shared" si="25"/>
        <v>862.66428571428332</v>
      </c>
      <c r="Y117" s="389">
        <f t="shared" si="19"/>
        <v>0</v>
      </c>
    </row>
    <row r="118" spans="1:368" x14ac:dyDescent="0.25">
      <c r="A118" s="186" t="s">
        <v>870</v>
      </c>
      <c r="B118" s="195" t="str">
        <f t="shared" si="28"/>
        <v>Karl Junginger Memorial Library</v>
      </c>
      <c r="C118" s="187" t="s">
        <v>871</v>
      </c>
      <c r="D118" s="188">
        <v>41</v>
      </c>
      <c r="E118" s="189">
        <v>4081</v>
      </c>
      <c r="F118" s="188">
        <v>1</v>
      </c>
      <c r="G118" s="188">
        <v>0</v>
      </c>
      <c r="H118" s="188" t="s">
        <v>872</v>
      </c>
      <c r="I118" s="188">
        <v>750</v>
      </c>
      <c r="J118" s="190" t="s">
        <v>552</v>
      </c>
      <c r="K118" s="200">
        <v>0.6</v>
      </c>
      <c r="L118" s="291">
        <f t="shared" si="16"/>
        <v>0.4</v>
      </c>
      <c r="M118" s="299">
        <v>7500</v>
      </c>
      <c r="N118" s="298">
        <v>7500</v>
      </c>
      <c r="O118" s="288">
        <f t="shared" si="17"/>
        <v>7500</v>
      </c>
      <c r="P118" s="201">
        <v>0</v>
      </c>
      <c r="Q118" s="202">
        <f t="shared" si="18"/>
        <v>7500</v>
      </c>
      <c r="R118" s="390">
        <v>32531.66</v>
      </c>
      <c r="S118" s="287">
        <f t="shared" si="31"/>
        <v>7500</v>
      </c>
      <c r="T118" s="391">
        <f t="shared" si="32"/>
        <v>0</v>
      </c>
      <c r="U118" s="392">
        <f>W118/L118</f>
        <v>18750</v>
      </c>
      <c r="V118" s="393">
        <f t="shared" si="23"/>
        <v>11250</v>
      </c>
      <c r="W118" s="394">
        <v>7500</v>
      </c>
      <c r="X118" s="431">
        <f t="shared" si="25"/>
        <v>0</v>
      </c>
      <c r="Y118" s="389">
        <f t="shared" si="19"/>
        <v>0</v>
      </c>
    </row>
    <row r="119" spans="1:368" x14ac:dyDescent="0.25">
      <c r="A119" s="195" t="s">
        <v>873</v>
      </c>
      <c r="B119" s="186" t="str">
        <f t="shared" si="28"/>
        <v>Kendall Public Library</v>
      </c>
      <c r="C119" s="196" t="s">
        <v>874</v>
      </c>
      <c r="D119" s="197">
        <v>43</v>
      </c>
      <c r="E119" s="198">
        <v>1791</v>
      </c>
      <c r="F119" s="197">
        <v>1</v>
      </c>
      <c r="G119" s="197">
        <v>0</v>
      </c>
      <c r="H119" s="197" t="s">
        <v>696</v>
      </c>
      <c r="I119" s="197">
        <v>500</v>
      </c>
      <c r="J119" s="199" t="s">
        <v>875</v>
      </c>
      <c r="K119" s="191">
        <v>0.7</v>
      </c>
      <c r="L119" s="297">
        <f t="shared" si="16"/>
        <v>0.30000000000000004</v>
      </c>
      <c r="M119" s="296">
        <v>5000</v>
      </c>
      <c r="N119" s="295">
        <v>5000</v>
      </c>
      <c r="O119" s="294">
        <f t="shared" si="17"/>
        <v>5000</v>
      </c>
      <c r="P119" s="192">
        <v>497</v>
      </c>
      <c r="Q119" s="193">
        <f t="shared" si="18"/>
        <v>4503</v>
      </c>
      <c r="R119" s="384">
        <v>9582.23</v>
      </c>
      <c r="S119" s="293">
        <f t="shared" si="31"/>
        <v>4503</v>
      </c>
      <c r="T119" s="385">
        <f t="shared" si="32"/>
        <v>0</v>
      </c>
      <c r="U119" s="386">
        <f t="shared" si="22"/>
        <v>13688.9</v>
      </c>
      <c r="V119" s="387">
        <f t="shared" si="23"/>
        <v>9582.23</v>
      </c>
      <c r="W119" s="388">
        <f t="shared" si="24"/>
        <v>4106.67</v>
      </c>
      <c r="X119" s="430">
        <f t="shared" si="25"/>
        <v>396.32999999999993</v>
      </c>
      <c r="Y119" s="389">
        <f t="shared" si="19"/>
        <v>0</v>
      </c>
    </row>
    <row r="120" spans="1:368" x14ac:dyDescent="0.25">
      <c r="A120" s="186" t="s">
        <v>876</v>
      </c>
      <c r="B120" s="195" t="str">
        <f t="shared" si="28"/>
        <v>Knutson Memorial Library</v>
      </c>
      <c r="C120" s="187" t="s">
        <v>877</v>
      </c>
      <c r="D120" s="188">
        <v>42</v>
      </c>
      <c r="E120" s="189">
        <v>1944</v>
      </c>
      <c r="F120" s="188">
        <v>1</v>
      </c>
      <c r="G120" s="188">
        <v>0</v>
      </c>
      <c r="H120" s="188" t="s">
        <v>632</v>
      </c>
      <c r="I120" s="188">
        <v>500</v>
      </c>
      <c r="J120" s="190" t="s">
        <v>878</v>
      </c>
      <c r="K120" s="200">
        <v>0.6</v>
      </c>
      <c r="L120" s="291">
        <f t="shared" si="16"/>
        <v>0.4</v>
      </c>
      <c r="M120" s="299">
        <v>5000</v>
      </c>
      <c r="N120" s="298">
        <v>5000</v>
      </c>
      <c r="O120" s="288">
        <f t="shared" si="17"/>
        <v>5000</v>
      </c>
      <c r="P120" s="201">
        <v>403</v>
      </c>
      <c r="Q120" s="202">
        <f t="shared" si="18"/>
        <v>4597</v>
      </c>
      <c r="R120" s="390">
        <v>14883.59</v>
      </c>
      <c r="S120" s="287">
        <f t="shared" si="31"/>
        <v>4597</v>
      </c>
      <c r="T120" s="391">
        <f t="shared" si="32"/>
        <v>0</v>
      </c>
      <c r="U120" s="392">
        <f>W120/L120</f>
        <v>11492.5</v>
      </c>
      <c r="V120" s="393">
        <f t="shared" si="23"/>
        <v>6895.5</v>
      </c>
      <c r="W120" s="394">
        <v>4597</v>
      </c>
      <c r="X120" s="431">
        <f t="shared" si="25"/>
        <v>0</v>
      </c>
      <c r="Y120" s="389">
        <f t="shared" si="19"/>
        <v>0</v>
      </c>
    </row>
    <row r="121" spans="1:368" x14ac:dyDescent="0.25">
      <c r="A121" s="195" t="s">
        <v>879</v>
      </c>
      <c r="B121" s="186" t="str">
        <f t="shared" si="28"/>
        <v>Kraemer Library &amp; Community Center</v>
      </c>
      <c r="C121" s="196" t="s">
        <v>880</v>
      </c>
      <c r="D121" s="197">
        <v>42</v>
      </c>
      <c r="E121" s="198">
        <v>2484</v>
      </c>
      <c r="F121" s="197">
        <v>1</v>
      </c>
      <c r="G121" s="197">
        <v>0</v>
      </c>
      <c r="H121" s="197" t="s">
        <v>881</v>
      </c>
      <c r="I121" s="197">
        <v>750</v>
      </c>
      <c r="J121" s="199" t="s">
        <v>882</v>
      </c>
      <c r="K121" s="191">
        <v>0.6</v>
      </c>
      <c r="L121" s="297">
        <f t="shared" si="16"/>
        <v>0.4</v>
      </c>
      <c r="M121" s="290">
        <v>7500</v>
      </c>
      <c r="N121" s="289">
        <v>5000</v>
      </c>
      <c r="O121" s="294">
        <f t="shared" si="17"/>
        <v>7500</v>
      </c>
      <c r="P121" s="192">
        <v>0</v>
      </c>
      <c r="Q121" s="193">
        <f t="shared" si="18"/>
        <v>7500</v>
      </c>
      <c r="R121" s="384">
        <v>17966.669999999998</v>
      </c>
      <c r="S121" s="293">
        <f t="shared" si="31"/>
        <v>7500</v>
      </c>
      <c r="T121" s="385">
        <f t="shared" si="32"/>
        <v>0</v>
      </c>
      <c r="U121" s="386">
        <f>W121/L121</f>
        <v>18750</v>
      </c>
      <c r="V121" s="387">
        <f t="shared" si="23"/>
        <v>11250</v>
      </c>
      <c r="W121" s="388">
        <v>7500</v>
      </c>
      <c r="X121" s="430">
        <f t="shared" si="25"/>
        <v>0</v>
      </c>
      <c r="Y121" s="389">
        <f t="shared" si="19"/>
        <v>0</v>
      </c>
    </row>
    <row r="122" spans="1:368" x14ac:dyDescent="0.25">
      <c r="A122" s="186" t="s">
        <v>883</v>
      </c>
      <c r="B122" s="195" t="str">
        <f t="shared" si="28"/>
        <v>La Valle Public Library</v>
      </c>
      <c r="C122" s="187" t="s">
        <v>884</v>
      </c>
      <c r="D122" s="188">
        <v>42</v>
      </c>
      <c r="E122" s="189">
        <v>1192</v>
      </c>
      <c r="F122" s="188">
        <v>1</v>
      </c>
      <c r="G122" s="188">
        <v>0</v>
      </c>
      <c r="H122" s="188" t="s">
        <v>881</v>
      </c>
      <c r="I122" s="188">
        <v>500</v>
      </c>
      <c r="J122" s="190" t="s">
        <v>885</v>
      </c>
      <c r="K122" s="200">
        <v>0.7</v>
      </c>
      <c r="L122" s="291">
        <f t="shared" si="16"/>
        <v>0.30000000000000004</v>
      </c>
      <c r="M122" s="299">
        <v>5000</v>
      </c>
      <c r="N122" s="298">
        <v>5000</v>
      </c>
      <c r="O122" s="288">
        <f t="shared" si="17"/>
        <v>5000</v>
      </c>
      <c r="P122" s="201">
        <v>0</v>
      </c>
      <c r="Q122" s="202">
        <f t="shared" si="18"/>
        <v>5000</v>
      </c>
      <c r="R122" s="390">
        <v>9582.23</v>
      </c>
      <c r="S122" s="287">
        <f t="shared" si="31"/>
        <v>5000</v>
      </c>
      <c r="T122" s="391">
        <f t="shared" si="32"/>
        <v>0</v>
      </c>
      <c r="U122" s="392">
        <f t="shared" si="22"/>
        <v>13688.9</v>
      </c>
      <c r="V122" s="393">
        <f t="shared" si="23"/>
        <v>9582.23</v>
      </c>
      <c r="W122" s="394">
        <f t="shared" si="24"/>
        <v>4106.67</v>
      </c>
      <c r="X122" s="431">
        <f t="shared" si="25"/>
        <v>893.32999999999993</v>
      </c>
      <c r="Y122" s="389">
        <f t="shared" si="19"/>
        <v>0</v>
      </c>
    </row>
    <row r="123" spans="1:368" x14ac:dyDescent="0.25">
      <c r="A123" s="195" t="s">
        <v>886</v>
      </c>
      <c r="B123" s="186" t="str">
        <f t="shared" si="28"/>
        <v>Lac Courte Oreilles Ojibwa College Community Library</v>
      </c>
      <c r="C123" s="196" t="s">
        <v>887</v>
      </c>
      <c r="D123" s="197">
        <v>42</v>
      </c>
      <c r="E123" s="198">
        <v>2772</v>
      </c>
      <c r="F123" s="197">
        <v>1</v>
      </c>
      <c r="G123" s="197">
        <v>0</v>
      </c>
      <c r="H123" s="197" t="s">
        <v>888</v>
      </c>
      <c r="I123" s="197">
        <v>750</v>
      </c>
      <c r="J123" s="199" t="s">
        <v>889</v>
      </c>
      <c r="K123" s="191">
        <v>0.7</v>
      </c>
      <c r="L123" s="297">
        <f t="shared" si="16"/>
        <v>0.30000000000000004</v>
      </c>
      <c r="M123" s="296">
        <v>7500</v>
      </c>
      <c r="N123" s="295">
        <v>7500</v>
      </c>
      <c r="O123" s="294">
        <f t="shared" si="17"/>
        <v>7500</v>
      </c>
      <c r="P123" s="192">
        <v>0</v>
      </c>
      <c r="Q123" s="193">
        <f t="shared" si="18"/>
        <v>7500</v>
      </c>
      <c r="R123" s="384">
        <v>9582.23</v>
      </c>
      <c r="S123" s="293">
        <f t="shared" si="31"/>
        <v>7500</v>
      </c>
      <c r="T123" s="385">
        <f t="shared" si="32"/>
        <v>0</v>
      </c>
      <c r="U123" s="386">
        <f t="shared" si="22"/>
        <v>13688.9</v>
      </c>
      <c r="V123" s="387">
        <f t="shared" si="23"/>
        <v>9582.23</v>
      </c>
      <c r="W123" s="388">
        <f t="shared" si="24"/>
        <v>4106.67</v>
      </c>
      <c r="X123" s="430">
        <f t="shared" si="25"/>
        <v>3393.33</v>
      </c>
      <c r="Y123" s="389">
        <f t="shared" si="19"/>
        <v>0</v>
      </c>
    </row>
    <row r="124" spans="1:368" x14ac:dyDescent="0.25">
      <c r="A124" s="186" t="s">
        <v>890</v>
      </c>
      <c r="B124" s="195" t="str">
        <f t="shared" si="28"/>
        <v>Lakes Country Public Library</v>
      </c>
      <c r="C124" s="187" t="s">
        <v>891</v>
      </c>
      <c r="D124" s="188">
        <v>43</v>
      </c>
      <c r="E124" s="189">
        <v>6287</v>
      </c>
      <c r="F124" s="188">
        <v>1</v>
      </c>
      <c r="G124" s="188">
        <v>0</v>
      </c>
      <c r="H124" s="188" t="s">
        <v>813</v>
      </c>
      <c r="I124" s="188">
        <v>1000</v>
      </c>
      <c r="J124" s="190" t="s">
        <v>892</v>
      </c>
      <c r="K124" s="200">
        <v>0.8</v>
      </c>
      <c r="L124" s="291">
        <f t="shared" si="16"/>
        <v>0.19999999999999996</v>
      </c>
      <c r="M124" s="290">
        <v>10000</v>
      </c>
      <c r="N124" s="289">
        <v>5000</v>
      </c>
      <c r="O124" s="288">
        <f t="shared" si="17"/>
        <v>10000</v>
      </c>
      <c r="P124" s="201">
        <v>0</v>
      </c>
      <c r="Q124" s="202">
        <f t="shared" si="18"/>
        <v>10000</v>
      </c>
      <c r="R124" s="390">
        <v>9582.23</v>
      </c>
      <c r="S124" s="287">
        <f t="shared" si="31"/>
        <v>9582.23</v>
      </c>
      <c r="T124" s="391">
        <f t="shared" si="32"/>
        <v>417.77000000000044</v>
      </c>
      <c r="U124" s="392">
        <f t="shared" si="22"/>
        <v>11977.787499999999</v>
      </c>
      <c r="V124" s="393">
        <f t="shared" si="23"/>
        <v>9582.23</v>
      </c>
      <c r="W124" s="394">
        <f t="shared" si="24"/>
        <v>2395.557499999999</v>
      </c>
      <c r="X124" s="431">
        <f t="shared" si="25"/>
        <v>7604.442500000001</v>
      </c>
      <c r="Y124" s="389">
        <f t="shared" si="19"/>
        <v>0</v>
      </c>
    </row>
    <row r="125" spans="1:368" x14ac:dyDescent="0.25">
      <c r="A125" s="195" t="s">
        <v>893</v>
      </c>
      <c r="B125" s="186" t="str">
        <f t="shared" si="28"/>
        <v>Lakeview Community Library</v>
      </c>
      <c r="C125" s="196" t="s">
        <v>894</v>
      </c>
      <c r="D125" s="197">
        <v>42</v>
      </c>
      <c r="E125" s="198">
        <v>5794</v>
      </c>
      <c r="F125" s="197">
        <v>1</v>
      </c>
      <c r="G125" s="197">
        <v>0</v>
      </c>
      <c r="H125" s="197" t="s">
        <v>699</v>
      </c>
      <c r="I125" s="197">
        <v>1000</v>
      </c>
      <c r="J125" s="199" t="s">
        <v>496</v>
      </c>
      <c r="K125" s="191">
        <v>0.6</v>
      </c>
      <c r="L125" s="297">
        <f t="shared" si="16"/>
        <v>0.4</v>
      </c>
      <c r="M125" s="290">
        <v>10000</v>
      </c>
      <c r="N125" s="289">
        <v>5000</v>
      </c>
      <c r="O125" s="294">
        <f t="shared" si="17"/>
        <v>10000</v>
      </c>
      <c r="P125" s="192">
        <v>0</v>
      </c>
      <c r="Q125" s="193">
        <f t="shared" si="18"/>
        <v>10000</v>
      </c>
      <c r="R125" s="384">
        <v>26590.68</v>
      </c>
      <c r="S125" s="293">
        <f t="shared" si="31"/>
        <v>10000</v>
      </c>
      <c r="T125" s="385">
        <f t="shared" si="32"/>
        <v>0</v>
      </c>
      <c r="U125" s="386">
        <f>W125/L125</f>
        <v>25000</v>
      </c>
      <c r="V125" s="387">
        <f t="shared" si="23"/>
        <v>15000</v>
      </c>
      <c r="W125" s="388">
        <v>10000</v>
      </c>
      <c r="X125" s="430">
        <f t="shared" si="25"/>
        <v>0</v>
      </c>
      <c r="Y125" s="389">
        <f t="shared" si="19"/>
        <v>0</v>
      </c>
    </row>
    <row r="126" spans="1:368" x14ac:dyDescent="0.25">
      <c r="A126" s="186" t="s">
        <v>895</v>
      </c>
      <c r="B126" s="195" t="str">
        <f t="shared" si="28"/>
        <v>Land O Lakes Public Library</v>
      </c>
      <c r="C126" s="187" t="s">
        <v>896</v>
      </c>
      <c r="D126" s="188">
        <v>43</v>
      </c>
      <c r="E126" s="189">
        <v>871</v>
      </c>
      <c r="F126" s="188">
        <v>1</v>
      </c>
      <c r="G126" s="188">
        <v>0</v>
      </c>
      <c r="H126" s="188" t="s">
        <v>639</v>
      </c>
      <c r="I126" s="188">
        <v>500</v>
      </c>
      <c r="J126" s="190" t="s">
        <v>897</v>
      </c>
      <c r="K126" s="200">
        <v>0.7</v>
      </c>
      <c r="L126" s="291">
        <f t="shared" si="16"/>
        <v>0.30000000000000004</v>
      </c>
      <c r="M126" s="299">
        <v>5000</v>
      </c>
      <c r="N126" s="298">
        <v>5000</v>
      </c>
      <c r="O126" s="288">
        <f t="shared" si="17"/>
        <v>5000</v>
      </c>
      <c r="P126" s="201">
        <v>0</v>
      </c>
      <c r="Q126" s="202">
        <f t="shared" si="18"/>
        <v>5000</v>
      </c>
      <c r="R126" s="390">
        <v>21991.21</v>
      </c>
      <c r="S126" s="287">
        <f t="shared" si="31"/>
        <v>5000</v>
      </c>
      <c r="T126" s="391">
        <f t="shared" si="32"/>
        <v>0</v>
      </c>
      <c r="U126" s="392">
        <f>W126/L126</f>
        <v>16666.666666666664</v>
      </c>
      <c r="V126" s="393">
        <f t="shared" si="23"/>
        <v>11666.666666666664</v>
      </c>
      <c r="W126" s="394">
        <v>5000</v>
      </c>
      <c r="X126" s="431">
        <f t="shared" si="25"/>
        <v>0</v>
      </c>
      <c r="Y126" s="389">
        <f t="shared" si="19"/>
        <v>0</v>
      </c>
    </row>
    <row r="127" spans="1:368" x14ac:dyDescent="0.25">
      <c r="A127" s="195" t="s">
        <v>898</v>
      </c>
      <c r="B127" s="186" t="str">
        <f t="shared" si="28"/>
        <v>Larsen Family Public Library</v>
      </c>
      <c r="C127" s="196" t="s">
        <v>899</v>
      </c>
      <c r="D127" s="197">
        <v>43</v>
      </c>
      <c r="E127" s="198">
        <v>8744</v>
      </c>
      <c r="F127" s="197">
        <v>1</v>
      </c>
      <c r="G127" s="197">
        <v>0</v>
      </c>
      <c r="H127" s="197" t="s">
        <v>821</v>
      </c>
      <c r="I127" s="197">
        <v>1000</v>
      </c>
      <c r="J127" s="199" t="s">
        <v>558</v>
      </c>
      <c r="K127" s="191">
        <v>0.8</v>
      </c>
      <c r="L127" s="297">
        <f t="shared" si="16"/>
        <v>0.19999999999999996</v>
      </c>
      <c r="M127" s="290">
        <v>10000</v>
      </c>
      <c r="N127" s="289">
        <v>5000</v>
      </c>
      <c r="O127" s="294">
        <f t="shared" si="17"/>
        <v>10000</v>
      </c>
      <c r="P127" s="192">
        <v>0</v>
      </c>
      <c r="Q127" s="193">
        <f t="shared" si="18"/>
        <v>10000</v>
      </c>
      <c r="R127" s="384">
        <v>14277.52</v>
      </c>
      <c r="S127" s="293">
        <f t="shared" si="31"/>
        <v>10000</v>
      </c>
      <c r="T127" s="385">
        <f t="shared" si="32"/>
        <v>0</v>
      </c>
      <c r="U127" s="386">
        <f t="shared" si="22"/>
        <v>17846.899999999998</v>
      </c>
      <c r="V127" s="387">
        <f t="shared" si="23"/>
        <v>14277.519999999999</v>
      </c>
      <c r="W127" s="388">
        <f t="shared" si="24"/>
        <v>3569.3799999999987</v>
      </c>
      <c r="X127" s="430">
        <f t="shared" si="25"/>
        <v>6430.6200000000008</v>
      </c>
      <c r="Y127" s="389">
        <f t="shared" si="19"/>
        <v>0</v>
      </c>
    </row>
    <row r="128" spans="1:368" x14ac:dyDescent="0.25">
      <c r="A128" s="186" t="s">
        <v>900</v>
      </c>
      <c r="B128" s="195" t="str">
        <f t="shared" si="28"/>
        <v>Lawton Memorial Library</v>
      </c>
      <c r="C128" s="187" t="s">
        <v>901</v>
      </c>
      <c r="D128" s="188">
        <v>43</v>
      </c>
      <c r="E128" s="189">
        <v>2415</v>
      </c>
      <c r="F128" s="188">
        <v>1</v>
      </c>
      <c r="G128" s="188">
        <v>0</v>
      </c>
      <c r="H128" s="188" t="s">
        <v>632</v>
      </c>
      <c r="I128" s="188">
        <v>750</v>
      </c>
      <c r="J128" s="190" t="s">
        <v>902</v>
      </c>
      <c r="K128" s="200">
        <v>0.8</v>
      </c>
      <c r="L128" s="291">
        <f t="shared" si="16"/>
        <v>0.19999999999999996</v>
      </c>
      <c r="M128" s="290">
        <v>7500</v>
      </c>
      <c r="N128" s="289">
        <v>5000</v>
      </c>
      <c r="O128" s="288">
        <f t="shared" si="17"/>
        <v>7500</v>
      </c>
      <c r="P128" s="201">
        <v>202</v>
      </c>
      <c r="Q128" s="202">
        <f t="shared" si="18"/>
        <v>7298</v>
      </c>
      <c r="R128" s="390">
        <v>9582.23</v>
      </c>
      <c r="S128" s="287">
        <f t="shared" si="31"/>
        <v>7298</v>
      </c>
      <c r="T128" s="391">
        <f t="shared" si="32"/>
        <v>0</v>
      </c>
      <c r="U128" s="392">
        <f t="shared" si="22"/>
        <v>11977.787499999999</v>
      </c>
      <c r="V128" s="393">
        <f t="shared" si="23"/>
        <v>9582.23</v>
      </c>
      <c r="W128" s="394">
        <f t="shared" si="24"/>
        <v>2395.557499999999</v>
      </c>
      <c r="X128" s="431">
        <f t="shared" si="25"/>
        <v>4902.442500000001</v>
      </c>
      <c r="Y128" s="389">
        <f t="shared" si="19"/>
        <v>0</v>
      </c>
    </row>
    <row r="129" spans="1:368" x14ac:dyDescent="0.25">
      <c r="A129" s="195" t="s">
        <v>903</v>
      </c>
      <c r="B129" s="186" t="str">
        <f t="shared" si="28"/>
        <v>Legion Memorial Library</v>
      </c>
      <c r="C129" s="196" t="s">
        <v>904</v>
      </c>
      <c r="D129" s="197">
        <v>43</v>
      </c>
      <c r="E129" s="198">
        <v>2676</v>
      </c>
      <c r="F129" s="197">
        <v>1</v>
      </c>
      <c r="G129" s="197">
        <v>0</v>
      </c>
      <c r="H129" s="197" t="s">
        <v>618</v>
      </c>
      <c r="I129" s="197">
        <v>750</v>
      </c>
      <c r="J129" s="199" t="s">
        <v>437</v>
      </c>
      <c r="K129" s="191">
        <v>0.8</v>
      </c>
      <c r="L129" s="297">
        <f t="shared" si="16"/>
        <v>0.19999999999999996</v>
      </c>
      <c r="M129" s="290">
        <v>7500</v>
      </c>
      <c r="N129" s="289">
        <v>5000</v>
      </c>
      <c r="O129" s="294">
        <f t="shared" si="17"/>
        <v>7500</v>
      </c>
      <c r="P129" s="192">
        <v>0</v>
      </c>
      <c r="Q129" s="193">
        <f t="shared" si="18"/>
        <v>7500</v>
      </c>
      <c r="R129" s="384">
        <v>9582.23</v>
      </c>
      <c r="S129" s="293">
        <f t="shared" si="31"/>
        <v>7500</v>
      </c>
      <c r="T129" s="385">
        <f t="shared" si="32"/>
        <v>0</v>
      </c>
      <c r="U129" s="386">
        <f t="shared" si="22"/>
        <v>11977.787499999999</v>
      </c>
      <c r="V129" s="387">
        <f t="shared" si="23"/>
        <v>9582.23</v>
      </c>
      <c r="W129" s="388">
        <f t="shared" si="24"/>
        <v>2395.557499999999</v>
      </c>
      <c r="X129" s="430">
        <f t="shared" si="25"/>
        <v>5104.442500000001</v>
      </c>
      <c r="Y129" s="389">
        <f t="shared" si="19"/>
        <v>0</v>
      </c>
    </row>
    <row r="130" spans="1:368" x14ac:dyDescent="0.25">
      <c r="A130" s="186" t="s">
        <v>905</v>
      </c>
      <c r="B130" s="195" t="str">
        <f t="shared" si="28"/>
        <v>Lena Public Library</v>
      </c>
      <c r="C130" s="187" t="s">
        <v>906</v>
      </c>
      <c r="D130" s="188">
        <v>42</v>
      </c>
      <c r="E130" s="189">
        <v>3321</v>
      </c>
      <c r="F130" s="188">
        <v>1</v>
      </c>
      <c r="G130" s="188">
        <v>0</v>
      </c>
      <c r="H130" s="188" t="s">
        <v>813</v>
      </c>
      <c r="I130" s="188">
        <v>750</v>
      </c>
      <c r="J130" s="190" t="s">
        <v>422</v>
      </c>
      <c r="K130" s="200">
        <v>0.7</v>
      </c>
      <c r="L130" s="291">
        <f t="shared" si="16"/>
        <v>0.30000000000000004</v>
      </c>
      <c r="M130" s="290">
        <v>7500</v>
      </c>
      <c r="N130" s="289">
        <v>5000</v>
      </c>
      <c r="O130" s="288">
        <f t="shared" si="17"/>
        <v>7500</v>
      </c>
      <c r="P130" s="201">
        <v>0</v>
      </c>
      <c r="Q130" s="202">
        <f t="shared" si="18"/>
        <v>7500</v>
      </c>
      <c r="R130" s="390">
        <v>9582.23</v>
      </c>
      <c r="S130" s="287">
        <f t="shared" si="31"/>
        <v>7500</v>
      </c>
      <c r="T130" s="391">
        <f t="shared" si="32"/>
        <v>0</v>
      </c>
      <c r="U130" s="392">
        <f t="shared" si="22"/>
        <v>13688.9</v>
      </c>
      <c r="V130" s="393">
        <f t="shared" si="23"/>
        <v>9582.23</v>
      </c>
      <c r="W130" s="394">
        <f t="shared" si="24"/>
        <v>4106.67</v>
      </c>
      <c r="X130" s="431">
        <f t="shared" si="25"/>
        <v>3393.33</v>
      </c>
      <c r="Y130" s="389">
        <f t="shared" si="19"/>
        <v>0</v>
      </c>
    </row>
    <row r="131" spans="1:368" x14ac:dyDescent="0.25">
      <c r="A131" s="195" t="s">
        <v>907</v>
      </c>
      <c r="B131" s="186" t="str">
        <f t="shared" si="28"/>
        <v>Leon-Saxeville Township Library</v>
      </c>
      <c r="C131" s="196" t="s">
        <v>908</v>
      </c>
      <c r="D131" s="197">
        <v>42</v>
      </c>
      <c r="E131" s="198">
        <v>2774</v>
      </c>
      <c r="F131" s="197">
        <v>1</v>
      </c>
      <c r="G131" s="197">
        <v>0</v>
      </c>
      <c r="H131" s="197" t="s">
        <v>720</v>
      </c>
      <c r="I131" s="197">
        <v>750</v>
      </c>
      <c r="J131" s="199" t="s">
        <v>909</v>
      </c>
      <c r="K131" s="191">
        <v>0.6</v>
      </c>
      <c r="L131" s="297">
        <f t="shared" ref="L131:L194" si="33">1-K131</f>
        <v>0.4</v>
      </c>
      <c r="M131" s="290">
        <v>7500</v>
      </c>
      <c r="N131" s="289">
        <v>5000</v>
      </c>
      <c r="O131" s="294">
        <f t="shared" ref="O131:O194" si="34">MAX(M131,N131)</f>
        <v>7500</v>
      </c>
      <c r="P131" s="192">
        <v>0</v>
      </c>
      <c r="Q131" s="193">
        <f t="shared" ref="Q131:Q194" si="35">O131-P131</f>
        <v>7500</v>
      </c>
      <c r="R131" s="384">
        <v>9582.23</v>
      </c>
      <c r="S131" s="293">
        <f t="shared" si="31"/>
        <v>7500</v>
      </c>
      <c r="T131" s="385">
        <f t="shared" si="32"/>
        <v>0</v>
      </c>
      <c r="U131" s="386">
        <f t="shared" si="22"/>
        <v>15970.383333333333</v>
      </c>
      <c r="V131" s="387">
        <f t="shared" si="23"/>
        <v>9582.23</v>
      </c>
      <c r="W131" s="388">
        <f t="shared" si="24"/>
        <v>6388.1533333333336</v>
      </c>
      <c r="X131" s="430">
        <f t="shared" si="25"/>
        <v>1111.8466666666664</v>
      </c>
      <c r="Y131" s="389">
        <f t="shared" si="19"/>
        <v>0</v>
      </c>
    </row>
    <row r="132" spans="1:368" x14ac:dyDescent="0.25">
      <c r="A132" s="186" t="s">
        <v>910</v>
      </c>
      <c r="B132" s="195" t="str">
        <f t="shared" si="28"/>
        <v>Lester Public Library Of Arpin</v>
      </c>
      <c r="C132" s="187" t="s">
        <v>911</v>
      </c>
      <c r="D132" s="188">
        <v>42</v>
      </c>
      <c r="E132" s="189">
        <v>1458</v>
      </c>
      <c r="F132" s="188">
        <v>1</v>
      </c>
      <c r="G132" s="188">
        <v>0</v>
      </c>
      <c r="H132" s="188" t="s">
        <v>912</v>
      </c>
      <c r="I132" s="188">
        <v>500</v>
      </c>
      <c r="J132" s="190" t="s">
        <v>913</v>
      </c>
      <c r="K132" s="200">
        <v>0.6</v>
      </c>
      <c r="L132" s="291">
        <f t="shared" si="33"/>
        <v>0.4</v>
      </c>
      <c r="M132" s="299">
        <v>5000</v>
      </c>
      <c r="N132" s="298">
        <v>5000</v>
      </c>
      <c r="O132" s="288">
        <f t="shared" si="34"/>
        <v>5000</v>
      </c>
      <c r="P132" s="201">
        <v>0</v>
      </c>
      <c r="Q132" s="202">
        <f t="shared" si="35"/>
        <v>5000</v>
      </c>
      <c r="R132" s="390">
        <v>9582.23</v>
      </c>
      <c r="S132" s="287">
        <f t="shared" si="31"/>
        <v>5000</v>
      </c>
      <c r="T132" s="391">
        <f t="shared" si="32"/>
        <v>0</v>
      </c>
      <c r="U132" s="392">
        <f>W132/L132</f>
        <v>12500</v>
      </c>
      <c r="V132" s="393">
        <f t="shared" si="23"/>
        <v>7500</v>
      </c>
      <c r="W132" s="394">
        <v>5000</v>
      </c>
      <c r="X132" s="431">
        <f t="shared" si="25"/>
        <v>0</v>
      </c>
      <c r="Y132" s="389">
        <f t="shared" ref="Y132:Y195" si="36">U132-V132-W132</f>
        <v>0</v>
      </c>
    </row>
    <row r="133" spans="1:368" x14ac:dyDescent="0.25">
      <c r="A133" s="195" t="s">
        <v>914</v>
      </c>
      <c r="B133" s="186" t="str">
        <f t="shared" si="28"/>
        <v>Lester Public Library Of Rome</v>
      </c>
      <c r="C133" s="196" t="s">
        <v>915</v>
      </c>
      <c r="D133" s="197">
        <v>42</v>
      </c>
      <c r="E133" s="198">
        <v>2761</v>
      </c>
      <c r="F133" s="197">
        <v>1</v>
      </c>
      <c r="G133" s="197">
        <v>0</v>
      </c>
      <c r="H133" s="197" t="s">
        <v>591</v>
      </c>
      <c r="I133" s="197">
        <v>750</v>
      </c>
      <c r="J133" s="199" t="s">
        <v>453</v>
      </c>
      <c r="K133" s="191">
        <v>0.7</v>
      </c>
      <c r="L133" s="297">
        <f t="shared" si="33"/>
        <v>0.30000000000000004</v>
      </c>
      <c r="M133" s="296">
        <v>7500</v>
      </c>
      <c r="N133" s="295">
        <v>7500</v>
      </c>
      <c r="O133" s="294">
        <f t="shared" si="34"/>
        <v>7500</v>
      </c>
      <c r="P133" s="192">
        <v>0</v>
      </c>
      <c r="Q133" s="193">
        <f t="shared" si="35"/>
        <v>7500</v>
      </c>
      <c r="R133" s="384">
        <v>9582.23</v>
      </c>
      <c r="S133" s="293">
        <f t="shared" si="31"/>
        <v>7500</v>
      </c>
      <c r="T133" s="385">
        <f t="shared" si="32"/>
        <v>0</v>
      </c>
      <c r="U133" s="386">
        <f t="shared" si="22"/>
        <v>13688.9</v>
      </c>
      <c r="V133" s="387">
        <f t="shared" si="23"/>
        <v>9582.23</v>
      </c>
      <c r="W133" s="388">
        <f t="shared" ref="W133:W193" si="37">U133*L133</f>
        <v>4106.67</v>
      </c>
      <c r="X133" s="430">
        <f t="shared" si="25"/>
        <v>3393.33</v>
      </c>
      <c r="Y133" s="389">
        <f t="shared" si="36"/>
        <v>0</v>
      </c>
    </row>
    <row r="134" spans="1:368" x14ac:dyDescent="0.25">
      <c r="A134" s="186" t="s">
        <v>916</v>
      </c>
      <c r="B134" s="195" t="str">
        <f t="shared" si="28"/>
        <v>Lester Public Library Of Vesper</v>
      </c>
      <c r="C134" s="187" t="s">
        <v>917</v>
      </c>
      <c r="D134" s="188">
        <v>42</v>
      </c>
      <c r="E134" s="189">
        <v>965</v>
      </c>
      <c r="F134" s="188">
        <v>1</v>
      </c>
      <c r="G134" s="188">
        <v>0</v>
      </c>
      <c r="H134" s="188" t="s">
        <v>912</v>
      </c>
      <c r="I134" s="188">
        <v>500</v>
      </c>
      <c r="J134" s="190" t="s">
        <v>918</v>
      </c>
      <c r="K134" s="200">
        <v>0.7</v>
      </c>
      <c r="L134" s="291">
        <f t="shared" si="33"/>
        <v>0.30000000000000004</v>
      </c>
      <c r="M134" s="299">
        <v>5000</v>
      </c>
      <c r="N134" s="298">
        <v>5000</v>
      </c>
      <c r="O134" s="288">
        <f t="shared" si="34"/>
        <v>5000</v>
      </c>
      <c r="P134" s="201">
        <v>0</v>
      </c>
      <c r="Q134" s="202">
        <f t="shared" si="35"/>
        <v>5000</v>
      </c>
      <c r="R134" s="390" t="s">
        <v>1176</v>
      </c>
      <c r="S134" s="287" t="s">
        <v>1176</v>
      </c>
      <c r="T134" s="391" t="s">
        <v>1176</v>
      </c>
      <c r="U134" s="392" t="s">
        <v>1176</v>
      </c>
      <c r="V134" s="393" t="s">
        <v>1176</v>
      </c>
      <c r="W134" s="394" t="s">
        <v>1176</v>
      </c>
      <c r="X134" s="431" t="s">
        <v>1176</v>
      </c>
      <c r="Y134" s="389" t="e">
        <f t="shared" si="36"/>
        <v>#VALUE!</v>
      </c>
    </row>
    <row r="135" spans="1:368" x14ac:dyDescent="0.25">
      <c r="A135" s="195" t="s">
        <v>919</v>
      </c>
      <c r="B135" s="186" t="str">
        <f t="shared" si="28"/>
        <v>Lettie W. Jensen Public Library</v>
      </c>
      <c r="C135" s="196" t="s">
        <v>920</v>
      </c>
      <c r="D135" s="197">
        <v>42</v>
      </c>
      <c r="E135" s="198">
        <v>1047</v>
      </c>
      <c r="F135" s="197">
        <v>1</v>
      </c>
      <c r="G135" s="197">
        <v>0</v>
      </c>
      <c r="H135" s="197" t="s">
        <v>921</v>
      </c>
      <c r="I135" s="197">
        <v>500</v>
      </c>
      <c r="J135" s="199" t="s">
        <v>922</v>
      </c>
      <c r="K135" s="191">
        <v>0.6</v>
      </c>
      <c r="L135" s="297">
        <f t="shared" si="33"/>
        <v>0.4</v>
      </c>
      <c r="M135" s="296">
        <v>5000</v>
      </c>
      <c r="N135" s="295">
        <v>5000</v>
      </c>
      <c r="O135" s="294">
        <f t="shared" si="34"/>
        <v>5000</v>
      </c>
      <c r="P135" s="192">
        <v>0</v>
      </c>
      <c r="Q135" s="193">
        <f t="shared" si="35"/>
        <v>5000</v>
      </c>
      <c r="R135" s="384" t="s">
        <v>1176</v>
      </c>
      <c r="S135" s="293" t="s">
        <v>1176</v>
      </c>
      <c r="T135" s="385" t="s">
        <v>1176</v>
      </c>
      <c r="U135" s="386" t="s">
        <v>1176</v>
      </c>
      <c r="V135" s="387" t="s">
        <v>1176</v>
      </c>
      <c r="W135" s="388" t="s">
        <v>1176</v>
      </c>
      <c r="X135" s="430" t="s">
        <v>1176</v>
      </c>
      <c r="Y135" s="389" t="e">
        <f t="shared" si="36"/>
        <v>#VALUE!</v>
      </c>
    </row>
    <row r="136" spans="1:368" x14ac:dyDescent="0.25">
      <c r="A136" s="186" t="s">
        <v>923</v>
      </c>
      <c r="B136" s="195" t="str">
        <f t="shared" si="28"/>
        <v>Lomira Quadgraphics Community Library</v>
      </c>
      <c r="C136" s="187" t="s">
        <v>924</v>
      </c>
      <c r="D136" s="188">
        <v>42</v>
      </c>
      <c r="E136" s="189">
        <v>3132</v>
      </c>
      <c r="F136" s="188">
        <v>1</v>
      </c>
      <c r="G136" s="188">
        <v>0</v>
      </c>
      <c r="H136" s="188" t="s">
        <v>677</v>
      </c>
      <c r="I136" s="188">
        <v>750</v>
      </c>
      <c r="J136" s="190" t="s">
        <v>425</v>
      </c>
      <c r="K136" s="200">
        <v>0.6</v>
      </c>
      <c r="L136" s="291">
        <f t="shared" si="33"/>
        <v>0.4</v>
      </c>
      <c r="M136" s="299">
        <v>7500</v>
      </c>
      <c r="N136" s="298">
        <v>7500</v>
      </c>
      <c r="O136" s="288">
        <f t="shared" si="34"/>
        <v>7500</v>
      </c>
      <c r="P136" s="201">
        <v>0</v>
      </c>
      <c r="Q136" s="202">
        <f t="shared" si="35"/>
        <v>7500</v>
      </c>
      <c r="R136" s="390">
        <v>14373.34</v>
      </c>
      <c r="S136" s="287">
        <f t="shared" ref="S136:S141" si="38">MIN(Q136,R136)</f>
        <v>7500</v>
      </c>
      <c r="T136" s="391">
        <f t="shared" ref="T136:T141" si="39">Q136-S136</f>
        <v>0</v>
      </c>
      <c r="U136" s="392">
        <f>W136/L136</f>
        <v>18750</v>
      </c>
      <c r="V136" s="393">
        <f t="shared" ref="V136:V199" si="40">U136*K136</f>
        <v>11250</v>
      </c>
      <c r="W136" s="394">
        <v>7500</v>
      </c>
      <c r="X136" s="431">
        <f t="shared" ref="X136:X199" si="41">Q136-W136</f>
        <v>0</v>
      </c>
      <c r="Y136" s="389">
        <f t="shared" si="36"/>
        <v>0</v>
      </c>
    </row>
    <row r="137" spans="1:368" x14ac:dyDescent="0.25">
      <c r="A137" s="195" t="s">
        <v>925</v>
      </c>
      <c r="B137" s="186" t="str">
        <f t="shared" si="28"/>
        <v>Lone Rock Community Library</v>
      </c>
      <c r="C137" s="196" t="s">
        <v>926</v>
      </c>
      <c r="D137" s="197">
        <v>43</v>
      </c>
      <c r="E137" s="198">
        <v>1042</v>
      </c>
      <c r="F137" s="197">
        <v>1</v>
      </c>
      <c r="G137" s="197">
        <v>0</v>
      </c>
      <c r="H137" s="197" t="s">
        <v>927</v>
      </c>
      <c r="I137" s="197">
        <v>500</v>
      </c>
      <c r="J137" s="199" t="s">
        <v>928</v>
      </c>
      <c r="K137" s="191">
        <v>0.6</v>
      </c>
      <c r="L137" s="297">
        <f t="shared" si="33"/>
        <v>0.4</v>
      </c>
      <c r="M137" s="296">
        <v>5000</v>
      </c>
      <c r="N137" s="295">
        <v>5000</v>
      </c>
      <c r="O137" s="294">
        <f t="shared" si="34"/>
        <v>5000</v>
      </c>
      <c r="P137" s="192">
        <v>0</v>
      </c>
      <c r="Q137" s="193">
        <f t="shared" si="35"/>
        <v>5000</v>
      </c>
      <c r="R137" s="384">
        <v>9582.23</v>
      </c>
      <c r="S137" s="293">
        <f t="shared" si="38"/>
        <v>5000</v>
      </c>
      <c r="T137" s="385">
        <f t="shared" si="39"/>
        <v>0</v>
      </c>
      <c r="U137" s="386">
        <f>W137/L137</f>
        <v>12500</v>
      </c>
      <c r="V137" s="387">
        <f t="shared" si="40"/>
        <v>7500</v>
      </c>
      <c r="W137" s="388">
        <v>5000</v>
      </c>
      <c r="X137" s="430">
        <f t="shared" si="41"/>
        <v>0</v>
      </c>
      <c r="Y137" s="389">
        <f t="shared" si="36"/>
        <v>0</v>
      </c>
    </row>
    <row r="138" spans="1:368" x14ac:dyDescent="0.25">
      <c r="A138" s="186" t="s">
        <v>929</v>
      </c>
      <c r="B138" s="195" t="str">
        <f t="shared" si="28"/>
        <v>Lowell Public Library</v>
      </c>
      <c r="C138" s="187" t="s">
        <v>930</v>
      </c>
      <c r="D138" s="188">
        <v>42</v>
      </c>
      <c r="E138" s="189">
        <v>521</v>
      </c>
      <c r="F138" s="188">
        <v>1</v>
      </c>
      <c r="G138" s="188">
        <v>0</v>
      </c>
      <c r="H138" s="188" t="s">
        <v>677</v>
      </c>
      <c r="I138" s="188">
        <v>500</v>
      </c>
      <c r="J138" s="190" t="s">
        <v>931</v>
      </c>
      <c r="K138" s="200">
        <v>0.7</v>
      </c>
      <c r="L138" s="291">
        <f t="shared" si="33"/>
        <v>0.30000000000000004</v>
      </c>
      <c r="M138" s="299">
        <v>5000</v>
      </c>
      <c r="N138" s="298">
        <v>5000</v>
      </c>
      <c r="O138" s="288">
        <f t="shared" si="34"/>
        <v>5000</v>
      </c>
      <c r="P138" s="201">
        <v>0</v>
      </c>
      <c r="Q138" s="202">
        <f t="shared" si="35"/>
        <v>5000</v>
      </c>
      <c r="R138" s="390">
        <v>9582.23</v>
      </c>
      <c r="S138" s="287">
        <f t="shared" si="38"/>
        <v>5000</v>
      </c>
      <c r="T138" s="391">
        <f t="shared" si="39"/>
        <v>0</v>
      </c>
      <c r="U138" s="392">
        <f t="shared" ref="U136:U199" si="42">R138/K138</f>
        <v>13688.9</v>
      </c>
      <c r="V138" s="393">
        <f t="shared" si="40"/>
        <v>9582.23</v>
      </c>
      <c r="W138" s="394">
        <f t="shared" si="37"/>
        <v>4106.67</v>
      </c>
      <c r="X138" s="431">
        <f t="shared" si="41"/>
        <v>893.32999999999993</v>
      </c>
      <c r="Y138" s="389">
        <f t="shared" si="36"/>
        <v>0</v>
      </c>
    </row>
    <row r="139" spans="1:368" x14ac:dyDescent="0.25">
      <c r="A139" s="195" t="s">
        <v>932</v>
      </c>
      <c r="B139" s="186" t="str">
        <f t="shared" si="28"/>
        <v>Loyal Public Library</v>
      </c>
      <c r="C139" s="196" t="s">
        <v>933</v>
      </c>
      <c r="D139" s="197">
        <v>43</v>
      </c>
      <c r="E139" s="198">
        <v>2551</v>
      </c>
      <c r="F139" s="197">
        <v>1</v>
      </c>
      <c r="G139" s="197">
        <v>0</v>
      </c>
      <c r="H139" s="197" t="s">
        <v>741</v>
      </c>
      <c r="I139" s="197">
        <v>750</v>
      </c>
      <c r="J139" s="199" t="s">
        <v>426</v>
      </c>
      <c r="K139" s="191">
        <v>0.7</v>
      </c>
      <c r="L139" s="297">
        <f t="shared" si="33"/>
        <v>0.30000000000000004</v>
      </c>
      <c r="M139" s="290">
        <v>7500</v>
      </c>
      <c r="N139" s="289">
        <v>5000</v>
      </c>
      <c r="O139" s="294">
        <f t="shared" si="34"/>
        <v>7500</v>
      </c>
      <c r="P139" s="192">
        <v>0</v>
      </c>
      <c r="Q139" s="193">
        <f t="shared" si="35"/>
        <v>7500</v>
      </c>
      <c r="R139" s="384">
        <v>15810.67</v>
      </c>
      <c r="S139" s="293">
        <f t="shared" si="38"/>
        <v>7500</v>
      </c>
      <c r="T139" s="385">
        <f t="shared" si="39"/>
        <v>0</v>
      </c>
      <c r="U139" s="386">
        <f t="shared" si="42"/>
        <v>22586.67142857143</v>
      </c>
      <c r="V139" s="387">
        <f t="shared" si="40"/>
        <v>15810.67</v>
      </c>
      <c r="W139" s="388">
        <f t="shared" si="37"/>
        <v>6776.0014285714296</v>
      </c>
      <c r="X139" s="430">
        <f t="shared" si="41"/>
        <v>723.99857142857036</v>
      </c>
      <c r="Y139" s="389">
        <f t="shared" si="36"/>
        <v>0</v>
      </c>
    </row>
    <row r="140" spans="1:368" x14ac:dyDescent="0.25">
      <c r="A140" s="186" t="s">
        <v>934</v>
      </c>
      <c r="B140" s="195" t="str">
        <f t="shared" si="28"/>
        <v>Luck Public Library</v>
      </c>
      <c r="C140" s="187" t="s">
        <v>935</v>
      </c>
      <c r="D140" s="188">
        <v>43</v>
      </c>
      <c r="E140" s="189">
        <v>4626</v>
      </c>
      <c r="F140" s="188">
        <v>1</v>
      </c>
      <c r="G140" s="188">
        <v>0</v>
      </c>
      <c r="H140" s="188" t="s">
        <v>622</v>
      </c>
      <c r="I140" s="188">
        <v>750</v>
      </c>
      <c r="J140" s="190" t="s">
        <v>427</v>
      </c>
      <c r="K140" s="200">
        <v>0.7</v>
      </c>
      <c r="L140" s="291">
        <f t="shared" si="33"/>
        <v>0.30000000000000004</v>
      </c>
      <c r="M140" s="290">
        <v>7500</v>
      </c>
      <c r="N140" s="289">
        <v>5000</v>
      </c>
      <c r="O140" s="288">
        <f t="shared" si="34"/>
        <v>7500</v>
      </c>
      <c r="P140" s="201">
        <v>0</v>
      </c>
      <c r="Q140" s="202">
        <f t="shared" si="35"/>
        <v>7500</v>
      </c>
      <c r="R140" s="390">
        <v>9582.23</v>
      </c>
      <c r="S140" s="287">
        <f t="shared" si="38"/>
        <v>7500</v>
      </c>
      <c r="T140" s="391">
        <f t="shared" si="39"/>
        <v>0</v>
      </c>
      <c r="U140" s="392">
        <f t="shared" si="42"/>
        <v>13688.9</v>
      </c>
      <c r="V140" s="393">
        <f t="shared" si="40"/>
        <v>9582.23</v>
      </c>
      <c r="W140" s="394">
        <f t="shared" si="37"/>
        <v>4106.67</v>
      </c>
      <c r="X140" s="431">
        <f t="shared" si="41"/>
        <v>3393.33</v>
      </c>
      <c r="Y140" s="389">
        <f t="shared" si="36"/>
        <v>0</v>
      </c>
    </row>
    <row r="141" spans="1:368" x14ac:dyDescent="0.25">
      <c r="A141" s="195" t="s">
        <v>936</v>
      </c>
      <c r="B141" s="186" t="str">
        <f t="shared" si="28"/>
        <v>Madeline Island Public Library</v>
      </c>
      <c r="C141" s="196" t="s">
        <v>937</v>
      </c>
      <c r="D141" s="197">
        <v>43</v>
      </c>
      <c r="E141" s="198">
        <v>271</v>
      </c>
      <c r="F141" s="197">
        <v>1</v>
      </c>
      <c r="G141" s="197">
        <v>0</v>
      </c>
      <c r="H141" s="197" t="s">
        <v>618</v>
      </c>
      <c r="I141" s="197">
        <v>500</v>
      </c>
      <c r="J141" s="199" t="s">
        <v>938</v>
      </c>
      <c r="K141" s="191">
        <v>0.85</v>
      </c>
      <c r="L141" s="297">
        <f t="shared" si="33"/>
        <v>0.15000000000000002</v>
      </c>
      <c r="M141" s="296">
        <v>5000</v>
      </c>
      <c r="N141" s="295">
        <v>5000</v>
      </c>
      <c r="O141" s="294">
        <f t="shared" si="34"/>
        <v>5000</v>
      </c>
      <c r="P141" s="192">
        <v>0</v>
      </c>
      <c r="Q141" s="193">
        <f t="shared" si="35"/>
        <v>5000</v>
      </c>
      <c r="R141" s="384">
        <v>10780</v>
      </c>
      <c r="S141" s="293">
        <f t="shared" si="38"/>
        <v>5000</v>
      </c>
      <c r="T141" s="385">
        <f t="shared" si="39"/>
        <v>0</v>
      </c>
      <c r="U141" s="386">
        <f t="shared" si="42"/>
        <v>12682.35294117647</v>
      </c>
      <c r="V141" s="387">
        <f t="shared" si="40"/>
        <v>10780</v>
      </c>
      <c r="W141" s="388">
        <f t="shared" si="37"/>
        <v>1902.3529411764707</v>
      </c>
      <c r="X141" s="430">
        <f t="shared" si="41"/>
        <v>3097.6470588235293</v>
      </c>
      <c r="Y141" s="389">
        <f t="shared" si="36"/>
        <v>0</v>
      </c>
    </row>
    <row r="142" spans="1:368" s="205" customFormat="1" x14ac:dyDescent="0.25">
      <c r="A142" s="186" t="s">
        <v>1215</v>
      </c>
      <c r="B142" s="195" t="str">
        <f t="shared" si="28"/>
        <v>Marathon City Branch Library (Marathon County Public Library)</v>
      </c>
      <c r="C142" s="187"/>
      <c r="D142" s="188"/>
      <c r="E142" s="189"/>
      <c r="F142" s="188"/>
      <c r="G142" s="188"/>
      <c r="H142" s="188"/>
      <c r="I142" s="188"/>
      <c r="J142" s="190"/>
      <c r="K142" s="200">
        <v>0.5</v>
      </c>
      <c r="L142" s="291">
        <f t="shared" si="33"/>
        <v>0.5</v>
      </c>
      <c r="M142" s="299" t="s">
        <v>1184</v>
      </c>
      <c r="N142" s="298">
        <v>5000</v>
      </c>
      <c r="O142" s="288">
        <f t="shared" si="34"/>
        <v>5000</v>
      </c>
      <c r="P142" s="201">
        <v>0</v>
      </c>
      <c r="Q142" s="202">
        <f t="shared" si="35"/>
        <v>5000</v>
      </c>
      <c r="R142" s="390" t="s">
        <v>1176</v>
      </c>
      <c r="S142" s="287" t="s">
        <v>1176</v>
      </c>
      <c r="T142" s="391" t="s">
        <v>1176</v>
      </c>
      <c r="U142" s="392" t="s">
        <v>1176</v>
      </c>
      <c r="V142" s="393" t="s">
        <v>1176</v>
      </c>
      <c r="W142" s="394" t="s">
        <v>1176</v>
      </c>
      <c r="X142" s="431" t="s">
        <v>1176</v>
      </c>
      <c r="Y142" s="389" t="e">
        <f t="shared" si="36"/>
        <v>#VALUE!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</row>
    <row r="143" spans="1:368" x14ac:dyDescent="0.25">
      <c r="A143" s="195" t="s">
        <v>939</v>
      </c>
      <c r="B143" s="186" t="str">
        <f t="shared" si="28"/>
        <v>Marion Public Library</v>
      </c>
      <c r="C143" s="196" t="s">
        <v>940</v>
      </c>
      <c r="D143" s="197">
        <v>42</v>
      </c>
      <c r="E143" s="198">
        <v>2106</v>
      </c>
      <c r="F143" s="197">
        <v>1</v>
      </c>
      <c r="G143" s="197">
        <v>0</v>
      </c>
      <c r="H143" s="197" t="s">
        <v>852</v>
      </c>
      <c r="I143" s="197">
        <v>750</v>
      </c>
      <c r="J143" s="199" t="s">
        <v>432</v>
      </c>
      <c r="K143" s="191">
        <v>0.8</v>
      </c>
      <c r="L143" s="297">
        <f t="shared" si="33"/>
        <v>0.19999999999999996</v>
      </c>
      <c r="M143" s="290">
        <v>7500</v>
      </c>
      <c r="N143" s="289">
        <v>5000</v>
      </c>
      <c r="O143" s="294">
        <f t="shared" si="34"/>
        <v>7500</v>
      </c>
      <c r="P143" s="192">
        <v>0</v>
      </c>
      <c r="Q143" s="193">
        <f t="shared" si="35"/>
        <v>7500</v>
      </c>
      <c r="R143" s="384">
        <v>9582.23</v>
      </c>
      <c r="S143" s="293">
        <f t="shared" ref="S143:S172" si="43">MIN(Q143,R143)</f>
        <v>7500</v>
      </c>
      <c r="T143" s="385">
        <f t="shared" ref="T143:T172" si="44">Q143-S143</f>
        <v>0</v>
      </c>
      <c r="U143" s="386">
        <f t="shared" si="42"/>
        <v>11977.787499999999</v>
      </c>
      <c r="V143" s="387">
        <f t="shared" si="40"/>
        <v>9582.23</v>
      </c>
      <c r="W143" s="388">
        <f t="shared" si="37"/>
        <v>2395.557499999999</v>
      </c>
      <c r="X143" s="430">
        <f t="shared" si="41"/>
        <v>5104.442500000001</v>
      </c>
      <c r="Y143" s="389">
        <f t="shared" si="36"/>
        <v>0</v>
      </c>
    </row>
    <row r="144" spans="1:368" x14ac:dyDescent="0.25">
      <c r="A144" s="186" t="s">
        <v>941</v>
      </c>
      <c r="B144" s="195" t="str">
        <f t="shared" si="28"/>
        <v>Markesan Public Library</v>
      </c>
      <c r="C144" s="187" t="s">
        <v>942</v>
      </c>
      <c r="D144" s="188">
        <v>42</v>
      </c>
      <c r="E144" s="189">
        <v>3108</v>
      </c>
      <c r="F144" s="188">
        <v>1</v>
      </c>
      <c r="G144" s="188">
        <v>0</v>
      </c>
      <c r="H144" s="188" t="s">
        <v>688</v>
      </c>
      <c r="I144" s="188">
        <v>750</v>
      </c>
      <c r="J144" s="190" t="s">
        <v>433</v>
      </c>
      <c r="K144" s="200">
        <v>0.6</v>
      </c>
      <c r="L144" s="291">
        <f t="shared" si="33"/>
        <v>0.4</v>
      </c>
      <c r="M144" s="290">
        <v>7500</v>
      </c>
      <c r="N144" s="289">
        <v>5000</v>
      </c>
      <c r="O144" s="288">
        <f t="shared" si="34"/>
        <v>7500</v>
      </c>
      <c r="P144" s="201">
        <v>0</v>
      </c>
      <c r="Q144" s="202">
        <f t="shared" si="35"/>
        <v>7500</v>
      </c>
      <c r="R144" s="390">
        <v>9582.23</v>
      </c>
      <c r="S144" s="287">
        <f t="shared" si="43"/>
        <v>7500</v>
      </c>
      <c r="T144" s="391">
        <f t="shared" si="44"/>
        <v>0</v>
      </c>
      <c r="U144" s="392">
        <f t="shared" si="42"/>
        <v>15970.383333333333</v>
      </c>
      <c r="V144" s="393">
        <f t="shared" si="40"/>
        <v>9582.23</v>
      </c>
      <c r="W144" s="394">
        <f t="shared" si="37"/>
        <v>6388.1533333333336</v>
      </c>
      <c r="X144" s="431">
        <f t="shared" si="41"/>
        <v>1111.8466666666664</v>
      </c>
      <c r="Y144" s="389">
        <f t="shared" si="36"/>
        <v>0</v>
      </c>
    </row>
    <row r="145" spans="1:368" s="205" customFormat="1" x14ac:dyDescent="0.25">
      <c r="A145" s="195" t="s">
        <v>1216</v>
      </c>
      <c r="B145" s="186" t="s">
        <v>1216</v>
      </c>
      <c r="C145" s="196"/>
      <c r="D145" s="197"/>
      <c r="E145" s="198"/>
      <c r="F145" s="197"/>
      <c r="G145" s="197"/>
      <c r="H145" s="197"/>
      <c r="I145" s="197"/>
      <c r="J145" s="199"/>
      <c r="K145" s="191">
        <v>0.7</v>
      </c>
      <c r="L145" s="297">
        <f t="shared" si="33"/>
        <v>0.30000000000000004</v>
      </c>
      <c r="M145" s="296" t="s">
        <v>1184</v>
      </c>
      <c r="N145" s="295">
        <v>5000</v>
      </c>
      <c r="O145" s="294">
        <f t="shared" si="34"/>
        <v>5000</v>
      </c>
      <c r="P145" s="192">
        <v>0</v>
      </c>
      <c r="Q145" s="193">
        <f t="shared" si="35"/>
        <v>5000</v>
      </c>
      <c r="R145" s="384">
        <v>9582.23</v>
      </c>
      <c r="S145" s="293">
        <f t="shared" si="43"/>
        <v>5000</v>
      </c>
      <c r="T145" s="385">
        <f t="shared" si="44"/>
        <v>0</v>
      </c>
      <c r="U145" s="386">
        <f t="shared" si="42"/>
        <v>13688.9</v>
      </c>
      <c r="V145" s="387">
        <f t="shared" si="40"/>
        <v>9582.23</v>
      </c>
      <c r="W145" s="388">
        <f t="shared" si="37"/>
        <v>4106.67</v>
      </c>
      <c r="X145" s="430">
        <f t="shared" si="41"/>
        <v>893.32999999999993</v>
      </c>
      <c r="Y145" s="389">
        <f t="shared" si="36"/>
        <v>0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</row>
    <row r="146" spans="1:368" x14ac:dyDescent="0.25">
      <c r="A146" s="186" t="s">
        <v>943</v>
      </c>
      <c r="B146" s="195" t="str">
        <f t="shared" ref="B146:B209" si="45">PROPER(A146)</f>
        <v>Mccoy Public Library</v>
      </c>
      <c r="C146" s="187" t="s">
        <v>944</v>
      </c>
      <c r="D146" s="188">
        <v>42</v>
      </c>
      <c r="E146" s="189">
        <v>3853</v>
      </c>
      <c r="F146" s="188">
        <v>1</v>
      </c>
      <c r="G146" s="188">
        <v>1</v>
      </c>
      <c r="H146" s="188" t="s">
        <v>612</v>
      </c>
      <c r="I146" s="188">
        <v>750</v>
      </c>
      <c r="J146" s="190" t="s">
        <v>521</v>
      </c>
      <c r="K146" s="200">
        <v>0.7</v>
      </c>
      <c r="L146" s="291">
        <f t="shared" si="33"/>
        <v>0.30000000000000004</v>
      </c>
      <c r="M146" s="290">
        <v>7500</v>
      </c>
      <c r="N146" s="289">
        <v>5000</v>
      </c>
      <c r="O146" s="288">
        <f t="shared" si="34"/>
        <v>7500</v>
      </c>
      <c r="P146" s="201">
        <v>0</v>
      </c>
      <c r="Q146" s="202">
        <f t="shared" si="35"/>
        <v>7500</v>
      </c>
      <c r="R146" s="390">
        <v>9582.23</v>
      </c>
      <c r="S146" s="287">
        <f t="shared" si="43"/>
        <v>7500</v>
      </c>
      <c r="T146" s="391">
        <f t="shared" si="44"/>
        <v>0</v>
      </c>
      <c r="U146" s="392">
        <f t="shared" si="42"/>
        <v>13688.9</v>
      </c>
      <c r="V146" s="393">
        <f t="shared" si="40"/>
        <v>9582.23</v>
      </c>
      <c r="W146" s="394">
        <f t="shared" si="37"/>
        <v>4106.67</v>
      </c>
      <c r="X146" s="431">
        <f t="shared" si="41"/>
        <v>3393.33</v>
      </c>
      <c r="Y146" s="389">
        <f t="shared" si="36"/>
        <v>0</v>
      </c>
    </row>
    <row r="147" spans="1:368" x14ac:dyDescent="0.25">
      <c r="A147" s="195" t="s">
        <v>945</v>
      </c>
      <c r="B147" s="186" t="str">
        <f t="shared" si="45"/>
        <v>Mercer Public Library</v>
      </c>
      <c r="C147" s="196" t="s">
        <v>946</v>
      </c>
      <c r="D147" s="197">
        <v>43</v>
      </c>
      <c r="E147" s="198">
        <v>1741</v>
      </c>
      <c r="F147" s="197">
        <v>1</v>
      </c>
      <c r="G147" s="197">
        <v>0</v>
      </c>
      <c r="H147" s="197" t="s">
        <v>947</v>
      </c>
      <c r="I147" s="197">
        <v>500</v>
      </c>
      <c r="J147" s="199" t="s">
        <v>441</v>
      </c>
      <c r="K147" s="191">
        <v>0.8</v>
      </c>
      <c r="L147" s="297">
        <f t="shared" si="33"/>
        <v>0.19999999999999996</v>
      </c>
      <c r="M147" s="296">
        <v>5000</v>
      </c>
      <c r="N147" s="295">
        <v>5000</v>
      </c>
      <c r="O147" s="294">
        <f t="shared" si="34"/>
        <v>5000</v>
      </c>
      <c r="P147" s="192">
        <v>0</v>
      </c>
      <c r="Q147" s="193">
        <f t="shared" si="35"/>
        <v>5000</v>
      </c>
      <c r="R147" s="384">
        <v>12816.23</v>
      </c>
      <c r="S147" s="293">
        <f t="shared" si="43"/>
        <v>5000</v>
      </c>
      <c r="T147" s="385">
        <f t="shared" si="44"/>
        <v>0</v>
      </c>
      <c r="U147" s="386">
        <f t="shared" si="42"/>
        <v>16020.287499999999</v>
      </c>
      <c r="V147" s="387">
        <f t="shared" si="40"/>
        <v>12816.23</v>
      </c>
      <c r="W147" s="388">
        <f t="shared" si="37"/>
        <v>3204.057499999999</v>
      </c>
      <c r="X147" s="430">
        <f t="shared" si="41"/>
        <v>1795.942500000001</v>
      </c>
      <c r="Y147" s="389">
        <f t="shared" si="36"/>
        <v>0</v>
      </c>
    </row>
    <row r="148" spans="1:368" x14ac:dyDescent="0.25">
      <c r="A148" s="186" t="s">
        <v>948</v>
      </c>
      <c r="B148" s="195" t="str">
        <f t="shared" si="45"/>
        <v>Mill Pond Public Library</v>
      </c>
      <c r="C148" s="187" t="s">
        <v>949</v>
      </c>
      <c r="D148" s="188">
        <v>43</v>
      </c>
      <c r="E148" s="189">
        <v>2056</v>
      </c>
      <c r="F148" s="188">
        <v>1</v>
      </c>
      <c r="G148" s="188">
        <v>0</v>
      </c>
      <c r="H148" s="188" t="s">
        <v>688</v>
      </c>
      <c r="I148" s="188">
        <v>750</v>
      </c>
      <c r="J148" s="190" t="s">
        <v>950</v>
      </c>
      <c r="K148" s="200">
        <v>0.7</v>
      </c>
      <c r="L148" s="291">
        <f t="shared" si="33"/>
        <v>0.30000000000000004</v>
      </c>
      <c r="M148" s="290">
        <v>7500</v>
      </c>
      <c r="N148" s="289">
        <v>5000</v>
      </c>
      <c r="O148" s="288">
        <f t="shared" si="34"/>
        <v>7500</v>
      </c>
      <c r="P148" s="201">
        <v>0</v>
      </c>
      <c r="Q148" s="202">
        <f t="shared" si="35"/>
        <v>7500</v>
      </c>
      <c r="R148" s="390">
        <v>9582.23</v>
      </c>
      <c r="S148" s="287">
        <f t="shared" si="43"/>
        <v>7500</v>
      </c>
      <c r="T148" s="391">
        <f t="shared" si="44"/>
        <v>0</v>
      </c>
      <c r="U148" s="392">
        <f t="shared" si="42"/>
        <v>13688.9</v>
      </c>
      <c r="V148" s="393">
        <f t="shared" si="40"/>
        <v>9582.23</v>
      </c>
      <c r="W148" s="394">
        <f t="shared" si="37"/>
        <v>4106.67</v>
      </c>
      <c r="X148" s="431">
        <f t="shared" si="41"/>
        <v>3393.33</v>
      </c>
      <c r="Y148" s="389">
        <f t="shared" si="36"/>
        <v>0</v>
      </c>
    </row>
    <row r="149" spans="1:368" x14ac:dyDescent="0.25">
      <c r="A149" s="195" t="s">
        <v>951</v>
      </c>
      <c r="B149" s="186" t="str">
        <f t="shared" si="45"/>
        <v>Milltown Public Library</v>
      </c>
      <c r="C149" s="196" t="s">
        <v>952</v>
      </c>
      <c r="D149" s="197">
        <v>43</v>
      </c>
      <c r="E149" s="198">
        <v>3422</v>
      </c>
      <c r="F149" s="197">
        <v>1</v>
      </c>
      <c r="G149" s="197">
        <v>0</v>
      </c>
      <c r="H149" s="197" t="s">
        <v>622</v>
      </c>
      <c r="I149" s="197">
        <v>750</v>
      </c>
      <c r="J149" s="199" t="s">
        <v>953</v>
      </c>
      <c r="K149" s="191">
        <v>0.8</v>
      </c>
      <c r="L149" s="297">
        <f t="shared" si="33"/>
        <v>0.19999999999999996</v>
      </c>
      <c r="M149" s="290">
        <v>7500</v>
      </c>
      <c r="N149" s="289">
        <v>5000</v>
      </c>
      <c r="O149" s="294">
        <f t="shared" si="34"/>
        <v>7500</v>
      </c>
      <c r="P149" s="192">
        <v>0</v>
      </c>
      <c r="Q149" s="193">
        <f t="shared" si="35"/>
        <v>7500</v>
      </c>
      <c r="R149" s="384">
        <v>9582.23</v>
      </c>
      <c r="S149" s="293">
        <f t="shared" si="43"/>
        <v>7500</v>
      </c>
      <c r="T149" s="385">
        <f t="shared" si="44"/>
        <v>0</v>
      </c>
      <c r="U149" s="386">
        <f t="shared" si="42"/>
        <v>11977.787499999999</v>
      </c>
      <c r="V149" s="387">
        <f t="shared" si="40"/>
        <v>9582.23</v>
      </c>
      <c r="W149" s="388">
        <f t="shared" si="37"/>
        <v>2395.557499999999</v>
      </c>
      <c r="X149" s="430">
        <f t="shared" si="41"/>
        <v>5104.442500000001</v>
      </c>
      <c r="Y149" s="389">
        <f t="shared" si="36"/>
        <v>0</v>
      </c>
    </row>
    <row r="150" spans="1:368" x14ac:dyDescent="0.25">
      <c r="A150" s="186" t="s">
        <v>954</v>
      </c>
      <c r="B150" s="195" t="str">
        <f t="shared" si="45"/>
        <v>Mineral Point Public Library</v>
      </c>
      <c r="C150" s="187" t="s">
        <v>955</v>
      </c>
      <c r="D150" s="188">
        <v>42</v>
      </c>
      <c r="E150" s="189">
        <v>5379</v>
      </c>
      <c r="F150" s="188">
        <v>1</v>
      </c>
      <c r="G150" s="188">
        <v>0</v>
      </c>
      <c r="H150" s="188" t="s">
        <v>626</v>
      </c>
      <c r="I150" s="188">
        <v>1000</v>
      </c>
      <c r="J150" s="190" t="s">
        <v>443</v>
      </c>
      <c r="K150" s="200">
        <v>0.6</v>
      </c>
      <c r="L150" s="291">
        <f t="shared" si="33"/>
        <v>0.4</v>
      </c>
      <c r="M150" s="290">
        <v>10000</v>
      </c>
      <c r="N150" s="289">
        <v>7500</v>
      </c>
      <c r="O150" s="288">
        <f t="shared" si="34"/>
        <v>10000</v>
      </c>
      <c r="P150" s="201">
        <v>0</v>
      </c>
      <c r="Q150" s="202">
        <f t="shared" si="35"/>
        <v>10000</v>
      </c>
      <c r="R150" s="390">
        <v>24477.8</v>
      </c>
      <c r="S150" s="287">
        <f t="shared" si="43"/>
        <v>10000</v>
      </c>
      <c r="T150" s="391">
        <f t="shared" si="44"/>
        <v>0</v>
      </c>
      <c r="U150" s="392">
        <f>W150/L150</f>
        <v>25000</v>
      </c>
      <c r="V150" s="393">
        <f t="shared" si="40"/>
        <v>15000</v>
      </c>
      <c r="W150" s="394">
        <v>10000</v>
      </c>
      <c r="X150" s="431">
        <f t="shared" si="41"/>
        <v>0</v>
      </c>
      <c r="Y150" s="389">
        <f t="shared" si="36"/>
        <v>0</v>
      </c>
    </row>
    <row r="151" spans="1:368" x14ac:dyDescent="0.25">
      <c r="A151" s="195" t="s">
        <v>956</v>
      </c>
      <c r="B151" s="186" t="str">
        <f t="shared" si="45"/>
        <v>Minocqua Public Library</v>
      </c>
      <c r="C151" s="196" t="s">
        <v>957</v>
      </c>
      <c r="D151" s="197">
        <v>43</v>
      </c>
      <c r="E151" s="198">
        <v>11524</v>
      </c>
      <c r="F151" s="197">
        <v>1</v>
      </c>
      <c r="G151" s="197">
        <v>0</v>
      </c>
      <c r="H151" s="197" t="s">
        <v>757</v>
      </c>
      <c r="I151" s="197">
        <v>1000</v>
      </c>
      <c r="J151" s="199" t="s">
        <v>958</v>
      </c>
      <c r="K151" s="191">
        <v>0.7</v>
      </c>
      <c r="L151" s="297">
        <f t="shared" si="33"/>
        <v>0.30000000000000004</v>
      </c>
      <c r="M151" s="290">
        <v>10000</v>
      </c>
      <c r="N151" s="289">
        <v>7500</v>
      </c>
      <c r="O151" s="294">
        <f t="shared" si="34"/>
        <v>10000</v>
      </c>
      <c r="P151" s="192">
        <v>0</v>
      </c>
      <c r="Q151" s="193">
        <f t="shared" si="35"/>
        <v>10000</v>
      </c>
      <c r="R151" s="384">
        <v>9582.23</v>
      </c>
      <c r="S151" s="293">
        <f t="shared" si="43"/>
        <v>9582.23</v>
      </c>
      <c r="T151" s="385">
        <f t="shared" si="44"/>
        <v>417.77000000000044</v>
      </c>
      <c r="U151" s="386">
        <f t="shared" si="42"/>
        <v>13688.9</v>
      </c>
      <c r="V151" s="387">
        <f t="shared" si="40"/>
        <v>9582.23</v>
      </c>
      <c r="W151" s="388">
        <f t="shared" si="37"/>
        <v>4106.67</v>
      </c>
      <c r="X151" s="430">
        <f t="shared" si="41"/>
        <v>5893.33</v>
      </c>
      <c r="Y151" s="389">
        <f t="shared" si="36"/>
        <v>0</v>
      </c>
    </row>
    <row r="152" spans="1:368" x14ac:dyDescent="0.25">
      <c r="A152" s="186" t="s">
        <v>959</v>
      </c>
      <c r="B152" s="195" t="str">
        <f t="shared" si="45"/>
        <v>Mondovi Public Library</v>
      </c>
      <c r="C152" s="187" t="s">
        <v>960</v>
      </c>
      <c r="D152" s="188">
        <v>42</v>
      </c>
      <c r="E152" s="189">
        <v>7604</v>
      </c>
      <c r="F152" s="188">
        <v>1</v>
      </c>
      <c r="G152" s="188">
        <v>0</v>
      </c>
      <c r="H152" s="188" t="s">
        <v>602</v>
      </c>
      <c r="I152" s="188">
        <v>1000</v>
      </c>
      <c r="J152" s="190" t="s">
        <v>446</v>
      </c>
      <c r="K152" s="200">
        <v>0.7</v>
      </c>
      <c r="L152" s="291">
        <f t="shared" si="33"/>
        <v>0.30000000000000004</v>
      </c>
      <c r="M152" s="290">
        <v>10000</v>
      </c>
      <c r="N152" s="289">
        <v>7500</v>
      </c>
      <c r="O152" s="288">
        <f t="shared" si="34"/>
        <v>10000</v>
      </c>
      <c r="P152" s="201">
        <v>302</v>
      </c>
      <c r="Q152" s="202">
        <f t="shared" si="35"/>
        <v>9698</v>
      </c>
      <c r="R152" s="390">
        <v>9582.23</v>
      </c>
      <c r="S152" s="287">
        <f t="shared" si="43"/>
        <v>9582.23</v>
      </c>
      <c r="T152" s="391">
        <f t="shared" si="44"/>
        <v>115.77000000000044</v>
      </c>
      <c r="U152" s="392">
        <f t="shared" si="42"/>
        <v>13688.9</v>
      </c>
      <c r="V152" s="393">
        <f t="shared" si="40"/>
        <v>9582.23</v>
      </c>
      <c r="W152" s="394">
        <f t="shared" si="37"/>
        <v>4106.67</v>
      </c>
      <c r="X152" s="431">
        <f t="shared" si="41"/>
        <v>5591.33</v>
      </c>
      <c r="Y152" s="389">
        <f t="shared" si="36"/>
        <v>0</v>
      </c>
    </row>
    <row r="153" spans="1:368" x14ac:dyDescent="0.25">
      <c r="A153" s="195" t="s">
        <v>961</v>
      </c>
      <c r="B153" s="186" t="str">
        <f t="shared" si="45"/>
        <v>Montello Public Library</v>
      </c>
      <c r="C153" s="196" t="s">
        <v>962</v>
      </c>
      <c r="D153" s="197">
        <v>43</v>
      </c>
      <c r="E153" s="198">
        <v>5131</v>
      </c>
      <c r="F153" s="197">
        <v>1</v>
      </c>
      <c r="G153" s="197">
        <v>0</v>
      </c>
      <c r="H153" s="197" t="s">
        <v>772</v>
      </c>
      <c r="I153" s="197">
        <v>1000</v>
      </c>
      <c r="J153" s="199" t="s">
        <v>448</v>
      </c>
      <c r="K153" s="191">
        <v>0.7</v>
      </c>
      <c r="L153" s="297">
        <f t="shared" si="33"/>
        <v>0.30000000000000004</v>
      </c>
      <c r="M153" s="290">
        <v>10000</v>
      </c>
      <c r="N153" s="289">
        <v>5000</v>
      </c>
      <c r="O153" s="294">
        <f t="shared" si="34"/>
        <v>10000</v>
      </c>
      <c r="P153" s="192">
        <v>0</v>
      </c>
      <c r="Q153" s="193">
        <f t="shared" si="35"/>
        <v>10000</v>
      </c>
      <c r="R153" s="384">
        <v>9582.23</v>
      </c>
      <c r="S153" s="293">
        <f t="shared" si="43"/>
        <v>9582.23</v>
      </c>
      <c r="T153" s="385">
        <f t="shared" si="44"/>
        <v>417.77000000000044</v>
      </c>
      <c r="U153" s="386">
        <f t="shared" si="42"/>
        <v>13688.9</v>
      </c>
      <c r="V153" s="387">
        <f t="shared" si="40"/>
        <v>9582.23</v>
      </c>
      <c r="W153" s="388">
        <f t="shared" si="37"/>
        <v>4106.67</v>
      </c>
      <c r="X153" s="430">
        <f t="shared" si="41"/>
        <v>5893.33</v>
      </c>
      <c r="Y153" s="389">
        <f t="shared" si="36"/>
        <v>0</v>
      </c>
    </row>
    <row r="154" spans="1:368" x14ac:dyDescent="0.25">
      <c r="A154" s="186" t="s">
        <v>963</v>
      </c>
      <c r="B154" s="195" t="str">
        <f t="shared" si="45"/>
        <v>Montfort Public Library</v>
      </c>
      <c r="C154" s="187" t="s">
        <v>964</v>
      </c>
      <c r="D154" s="188">
        <v>43</v>
      </c>
      <c r="E154" s="189">
        <v>880</v>
      </c>
      <c r="F154" s="188">
        <v>1</v>
      </c>
      <c r="G154" s="188">
        <v>0</v>
      </c>
      <c r="H154" s="188" t="s">
        <v>598</v>
      </c>
      <c r="I154" s="188">
        <v>500</v>
      </c>
      <c r="J154" s="190" t="s">
        <v>965</v>
      </c>
      <c r="K154" s="200">
        <v>0.7</v>
      </c>
      <c r="L154" s="291">
        <f t="shared" si="33"/>
        <v>0.30000000000000004</v>
      </c>
      <c r="M154" s="299">
        <v>5000</v>
      </c>
      <c r="N154" s="298">
        <v>5000</v>
      </c>
      <c r="O154" s="288">
        <f t="shared" si="34"/>
        <v>5000</v>
      </c>
      <c r="P154" s="201">
        <v>0</v>
      </c>
      <c r="Q154" s="202">
        <f t="shared" si="35"/>
        <v>5000</v>
      </c>
      <c r="R154" s="390">
        <v>9582.23</v>
      </c>
      <c r="S154" s="287">
        <f t="shared" si="43"/>
        <v>5000</v>
      </c>
      <c r="T154" s="391">
        <f t="shared" si="44"/>
        <v>0</v>
      </c>
      <c r="U154" s="392">
        <f t="shared" si="42"/>
        <v>13688.9</v>
      </c>
      <c r="V154" s="393">
        <f t="shared" si="40"/>
        <v>9582.23</v>
      </c>
      <c r="W154" s="394">
        <f t="shared" si="37"/>
        <v>4106.67</v>
      </c>
      <c r="X154" s="431">
        <f t="shared" si="41"/>
        <v>893.32999999999993</v>
      </c>
      <c r="Y154" s="389">
        <f t="shared" si="36"/>
        <v>0</v>
      </c>
    </row>
    <row r="155" spans="1:368" x14ac:dyDescent="0.25">
      <c r="A155" s="195" t="s">
        <v>966</v>
      </c>
      <c r="B155" s="186" t="str">
        <f t="shared" si="45"/>
        <v>Monticello Public Library</v>
      </c>
      <c r="C155" s="196" t="s">
        <v>967</v>
      </c>
      <c r="D155" s="197">
        <v>42</v>
      </c>
      <c r="E155" s="198">
        <v>3694</v>
      </c>
      <c r="F155" s="197">
        <v>1</v>
      </c>
      <c r="G155" s="197">
        <v>0</v>
      </c>
      <c r="H155" s="197" t="s">
        <v>595</v>
      </c>
      <c r="I155" s="197">
        <v>750</v>
      </c>
      <c r="J155" s="199" t="s">
        <v>449</v>
      </c>
      <c r="K155" s="191">
        <v>0.6</v>
      </c>
      <c r="L155" s="297">
        <f t="shared" si="33"/>
        <v>0.4</v>
      </c>
      <c r="M155" s="290">
        <v>7500</v>
      </c>
      <c r="N155" s="289">
        <v>5000</v>
      </c>
      <c r="O155" s="294">
        <f t="shared" si="34"/>
        <v>7500</v>
      </c>
      <c r="P155" s="192">
        <v>0</v>
      </c>
      <c r="Q155" s="193">
        <f t="shared" si="35"/>
        <v>7500</v>
      </c>
      <c r="R155" s="384">
        <v>9582.23</v>
      </c>
      <c r="S155" s="293">
        <f t="shared" si="43"/>
        <v>7500</v>
      </c>
      <c r="T155" s="385">
        <f t="shared" si="44"/>
        <v>0</v>
      </c>
      <c r="U155" s="386">
        <f t="shared" si="42"/>
        <v>15970.383333333333</v>
      </c>
      <c r="V155" s="387">
        <f t="shared" si="40"/>
        <v>9582.23</v>
      </c>
      <c r="W155" s="388">
        <f t="shared" si="37"/>
        <v>6388.1533333333336</v>
      </c>
      <c r="X155" s="430">
        <f t="shared" si="41"/>
        <v>1111.8466666666664</v>
      </c>
      <c r="Y155" s="389">
        <f t="shared" si="36"/>
        <v>0</v>
      </c>
    </row>
    <row r="156" spans="1:368" x14ac:dyDescent="0.25">
      <c r="A156" s="186" t="s">
        <v>968</v>
      </c>
      <c r="B156" s="195" t="str">
        <f t="shared" si="45"/>
        <v>Muscoda Public Library</v>
      </c>
      <c r="C156" s="187" t="s">
        <v>969</v>
      </c>
      <c r="D156" s="188">
        <v>42</v>
      </c>
      <c r="E156" s="189">
        <v>2089</v>
      </c>
      <c r="F156" s="188">
        <v>1</v>
      </c>
      <c r="G156" s="188">
        <v>0</v>
      </c>
      <c r="H156" s="188" t="s">
        <v>598</v>
      </c>
      <c r="I156" s="188">
        <v>750</v>
      </c>
      <c r="J156" s="190" t="s">
        <v>970</v>
      </c>
      <c r="K156" s="200">
        <v>0.7</v>
      </c>
      <c r="L156" s="291">
        <f t="shared" si="33"/>
        <v>0.30000000000000004</v>
      </c>
      <c r="M156" s="290">
        <v>7500</v>
      </c>
      <c r="N156" s="289">
        <v>5000</v>
      </c>
      <c r="O156" s="288">
        <f t="shared" si="34"/>
        <v>7500</v>
      </c>
      <c r="P156" s="201">
        <v>0</v>
      </c>
      <c r="Q156" s="202">
        <f t="shared" si="35"/>
        <v>7500</v>
      </c>
      <c r="R156" s="390">
        <v>9582.23</v>
      </c>
      <c r="S156" s="287">
        <f t="shared" si="43"/>
        <v>7500</v>
      </c>
      <c r="T156" s="391">
        <f t="shared" si="44"/>
        <v>0</v>
      </c>
      <c r="U156" s="392">
        <f t="shared" si="42"/>
        <v>13688.9</v>
      </c>
      <c r="V156" s="393">
        <f t="shared" si="40"/>
        <v>9582.23</v>
      </c>
      <c r="W156" s="394">
        <f t="shared" si="37"/>
        <v>4106.67</v>
      </c>
      <c r="X156" s="431">
        <f t="shared" si="41"/>
        <v>3393.33</v>
      </c>
      <c r="Y156" s="389">
        <f t="shared" si="36"/>
        <v>0</v>
      </c>
    </row>
    <row r="157" spans="1:368" x14ac:dyDescent="0.25">
      <c r="A157" s="195" t="s">
        <v>971</v>
      </c>
      <c r="B157" s="186" t="str">
        <f t="shared" si="45"/>
        <v>Necedah Community-Siegler Memorial Library</v>
      </c>
      <c r="C157" s="196" t="s">
        <v>972</v>
      </c>
      <c r="D157" s="197">
        <v>43</v>
      </c>
      <c r="E157" s="198">
        <v>4767</v>
      </c>
      <c r="F157" s="197">
        <v>1</v>
      </c>
      <c r="G157" s="197">
        <v>0</v>
      </c>
      <c r="H157" s="197" t="s">
        <v>768</v>
      </c>
      <c r="I157" s="197">
        <v>750</v>
      </c>
      <c r="J157" s="199" t="s">
        <v>973</v>
      </c>
      <c r="K157" s="191">
        <v>0.8</v>
      </c>
      <c r="L157" s="297">
        <f t="shared" si="33"/>
        <v>0.19999999999999996</v>
      </c>
      <c r="M157" s="290">
        <v>7500</v>
      </c>
      <c r="N157" s="289">
        <v>5000</v>
      </c>
      <c r="O157" s="294">
        <f t="shared" si="34"/>
        <v>7500</v>
      </c>
      <c r="P157" s="192">
        <v>202</v>
      </c>
      <c r="Q157" s="193">
        <f t="shared" si="35"/>
        <v>7298</v>
      </c>
      <c r="R157" s="384">
        <v>11498.67</v>
      </c>
      <c r="S157" s="293">
        <f t="shared" si="43"/>
        <v>7298</v>
      </c>
      <c r="T157" s="385">
        <f t="shared" si="44"/>
        <v>0</v>
      </c>
      <c r="U157" s="386">
        <f t="shared" si="42"/>
        <v>14373.3375</v>
      </c>
      <c r="V157" s="387">
        <f t="shared" si="40"/>
        <v>11498.67</v>
      </c>
      <c r="W157" s="388">
        <f t="shared" si="37"/>
        <v>2874.6674999999991</v>
      </c>
      <c r="X157" s="430">
        <f t="shared" si="41"/>
        <v>4423.3325000000004</v>
      </c>
      <c r="Y157" s="389">
        <f t="shared" si="36"/>
        <v>0</v>
      </c>
    </row>
    <row r="158" spans="1:368" x14ac:dyDescent="0.25">
      <c r="A158" s="186" t="s">
        <v>974</v>
      </c>
      <c r="B158" s="195" t="str">
        <f t="shared" si="45"/>
        <v>Neillsville Public Library</v>
      </c>
      <c r="C158" s="187" t="s">
        <v>975</v>
      </c>
      <c r="D158" s="188">
        <v>43</v>
      </c>
      <c r="E158" s="189">
        <v>7476</v>
      </c>
      <c r="F158" s="188">
        <v>1</v>
      </c>
      <c r="G158" s="188">
        <v>0</v>
      </c>
      <c r="H158" s="188" t="s">
        <v>741</v>
      </c>
      <c r="I158" s="188">
        <v>1000</v>
      </c>
      <c r="J158" s="190" t="s">
        <v>452</v>
      </c>
      <c r="K158" s="200">
        <v>0.7</v>
      </c>
      <c r="L158" s="291">
        <f t="shared" si="33"/>
        <v>0.30000000000000004</v>
      </c>
      <c r="M158" s="290">
        <v>10000</v>
      </c>
      <c r="N158" s="289">
        <v>7500</v>
      </c>
      <c r="O158" s="288">
        <f t="shared" si="34"/>
        <v>10000</v>
      </c>
      <c r="P158" s="201">
        <v>0</v>
      </c>
      <c r="Q158" s="202">
        <f t="shared" si="35"/>
        <v>10000</v>
      </c>
      <c r="R158" s="390">
        <v>19796.88</v>
      </c>
      <c r="S158" s="287">
        <f t="shared" si="43"/>
        <v>10000</v>
      </c>
      <c r="T158" s="391">
        <f t="shared" si="44"/>
        <v>0</v>
      </c>
      <c r="U158" s="392">
        <f t="shared" si="42"/>
        <v>28281.257142857146</v>
      </c>
      <c r="V158" s="393">
        <f t="shared" si="40"/>
        <v>19796.88</v>
      </c>
      <c r="W158" s="394">
        <f t="shared" si="37"/>
        <v>8484.3771428571454</v>
      </c>
      <c r="X158" s="431">
        <f t="shared" si="41"/>
        <v>1515.6228571428546</v>
      </c>
      <c r="Y158" s="389">
        <f t="shared" si="36"/>
        <v>0</v>
      </c>
    </row>
    <row r="159" spans="1:368" x14ac:dyDescent="0.25">
      <c r="A159" s="195" t="s">
        <v>976</v>
      </c>
      <c r="B159" s="186" t="str">
        <f t="shared" si="45"/>
        <v>Neshkoro Public Library</v>
      </c>
      <c r="C159" s="196" t="s">
        <v>977</v>
      </c>
      <c r="D159" s="197">
        <v>42</v>
      </c>
      <c r="E159" s="198">
        <v>737</v>
      </c>
      <c r="F159" s="197">
        <v>1</v>
      </c>
      <c r="G159" s="197">
        <v>0</v>
      </c>
      <c r="H159" s="197" t="s">
        <v>772</v>
      </c>
      <c r="I159" s="197">
        <v>500</v>
      </c>
      <c r="J159" s="199" t="s">
        <v>978</v>
      </c>
      <c r="K159" s="191">
        <v>0.7</v>
      </c>
      <c r="L159" s="297">
        <f t="shared" si="33"/>
        <v>0.30000000000000004</v>
      </c>
      <c r="M159" s="296">
        <v>5000</v>
      </c>
      <c r="N159" s="295">
        <v>5000</v>
      </c>
      <c r="O159" s="294">
        <f t="shared" si="34"/>
        <v>5000</v>
      </c>
      <c r="P159" s="192">
        <v>0</v>
      </c>
      <c r="Q159" s="193">
        <f t="shared" si="35"/>
        <v>5000</v>
      </c>
      <c r="R159" s="384">
        <v>9582.23</v>
      </c>
      <c r="S159" s="293">
        <f t="shared" si="43"/>
        <v>5000</v>
      </c>
      <c r="T159" s="385">
        <f t="shared" si="44"/>
        <v>0</v>
      </c>
      <c r="U159" s="386">
        <f t="shared" si="42"/>
        <v>13688.9</v>
      </c>
      <c r="V159" s="387">
        <f t="shared" si="40"/>
        <v>9582.23</v>
      </c>
      <c r="W159" s="388">
        <f t="shared" si="37"/>
        <v>4106.67</v>
      </c>
      <c r="X159" s="430">
        <f t="shared" si="41"/>
        <v>893.32999999999993</v>
      </c>
      <c r="Y159" s="389">
        <f t="shared" si="36"/>
        <v>0</v>
      </c>
    </row>
    <row r="160" spans="1:368" x14ac:dyDescent="0.25">
      <c r="A160" s="186" t="s">
        <v>979</v>
      </c>
      <c r="B160" s="195" t="str">
        <f t="shared" si="45"/>
        <v>Neuschafer Community Library</v>
      </c>
      <c r="C160" s="187" t="s">
        <v>980</v>
      </c>
      <c r="D160" s="188">
        <v>42</v>
      </c>
      <c r="E160" s="189">
        <v>2041</v>
      </c>
      <c r="F160" s="188">
        <v>1</v>
      </c>
      <c r="G160" s="188">
        <v>0</v>
      </c>
      <c r="H160" s="188" t="s">
        <v>852</v>
      </c>
      <c r="I160" s="188">
        <v>750</v>
      </c>
      <c r="J160" s="190" t="s">
        <v>981</v>
      </c>
      <c r="K160" s="200">
        <v>0.6</v>
      </c>
      <c r="L160" s="291">
        <f t="shared" si="33"/>
        <v>0.4</v>
      </c>
      <c r="M160" s="290">
        <v>7500</v>
      </c>
      <c r="N160" s="289">
        <v>5000</v>
      </c>
      <c r="O160" s="288">
        <f t="shared" si="34"/>
        <v>7500</v>
      </c>
      <c r="P160" s="201">
        <v>0</v>
      </c>
      <c r="Q160" s="202">
        <f t="shared" si="35"/>
        <v>7500</v>
      </c>
      <c r="R160" s="390">
        <v>9582.23</v>
      </c>
      <c r="S160" s="287">
        <f t="shared" si="43"/>
        <v>7500</v>
      </c>
      <c r="T160" s="391">
        <f t="shared" si="44"/>
        <v>0</v>
      </c>
      <c r="U160" s="392">
        <f t="shared" si="42"/>
        <v>15970.383333333333</v>
      </c>
      <c r="V160" s="393">
        <f t="shared" si="40"/>
        <v>9582.23</v>
      </c>
      <c r="W160" s="394">
        <f t="shared" si="37"/>
        <v>6388.1533333333336</v>
      </c>
      <c r="X160" s="431">
        <f t="shared" si="41"/>
        <v>1111.8466666666664</v>
      </c>
      <c r="Y160" s="389">
        <f t="shared" si="36"/>
        <v>0</v>
      </c>
    </row>
    <row r="161" spans="1:25" x14ac:dyDescent="0.25">
      <c r="A161" s="195" t="s">
        <v>982</v>
      </c>
      <c r="B161" s="186" t="str">
        <f t="shared" si="45"/>
        <v>New Glarus Public Library</v>
      </c>
      <c r="C161" s="196" t="s">
        <v>983</v>
      </c>
      <c r="D161" s="197">
        <v>42</v>
      </c>
      <c r="E161" s="198">
        <v>5744</v>
      </c>
      <c r="F161" s="197">
        <v>1</v>
      </c>
      <c r="G161" s="197">
        <v>0</v>
      </c>
      <c r="H161" s="197" t="s">
        <v>595</v>
      </c>
      <c r="I161" s="197">
        <v>1000</v>
      </c>
      <c r="J161" s="199" t="s">
        <v>455</v>
      </c>
      <c r="K161" s="191">
        <v>0.6</v>
      </c>
      <c r="L161" s="297">
        <f t="shared" si="33"/>
        <v>0.4</v>
      </c>
      <c r="M161" s="290">
        <v>10000</v>
      </c>
      <c r="N161" s="289">
        <v>7500</v>
      </c>
      <c r="O161" s="294">
        <f t="shared" si="34"/>
        <v>10000</v>
      </c>
      <c r="P161" s="192">
        <v>0</v>
      </c>
      <c r="Q161" s="193">
        <f t="shared" si="35"/>
        <v>10000</v>
      </c>
      <c r="R161" s="384">
        <v>6013.42</v>
      </c>
      <c r="S161" s="293">
        <f t="shared" si="43"/>
        <v>6013.42</v>
      </c>
      <c r="T161" s="385">
        <f t="shared" si="44"/>
        <v>3986.58</v>
      </c>
      <c r="U161" s="386">
        <f t="shared" si="42"/>
        <v>10022.366666666667</v>
      </c>
      <c r="V161" s="387">
        <f t="shared" si="40"/>
        <v>6013.42</v>
      </c>
      <c r="W161" s="388">
        <f t="shared" si="37"/>
        <v>4008.9466666666667</v>
      </c>
      <c r="X161" s="430">
        <f t="shared" si="41"/>
        <v>5991.0533333333333</v>
      </c>
      <c r="Y161" s="389">
        <f t="shared" si="36"/>
        <v>0</v>
      </c>
    </row>
    <row r="162" spans="1:25" x14ac:dyDescent="0.25">
      <c r="A162" s="186" t="s">
        <v>984</v>
      </c>
      <c r="B162" s="195" t="str">
        <f t="shared" si="45"/>
        <v>New Lisbon Memorial Library</v>
      </c>
      <c r="C162" s="187" t="s">
        <v>985</v>
      </c>
      <c r="D162" s="188">
        <v>42</v>
      </c>
      <c r="E162" s="189">
        <v>5160</v>
      </c>
      <c r="F162" s="188">
        <v>1</v>
      </c>
      <c r="G162" s="188">
        <v>0</v>
      </c>
      <c r="H162" s="188" t="s">
        <v>768</v>
      </c>
      <c r="I162" s="188">
        <v>1000</v>
      </c>
      <c r="J162" s="190" t="s">
        <v>457</v>
      </c>
      <c r="K162" s="200">
        <v>0.7</v>
      </c>
      <c r="L162" s="291">
        <f t="shared" si="33"/>
        <v>0.30000000000000004</v>
      </c>
      <c r="M162" s="290">
        <v>10000</v>
      </c>
      <c r="N162" s="289">
        <v>7500</v>
      </c>
      <c r="O162" s="288">
        <f t="shared" si="34"/>
        <v>10000</v>
      </c>
      <c r="P162" s="201">
        <v>302</v>
      </c>
      <c r="Q162" s="202">
        <f t="shared" si="35"/>
        <v>9698</v>
      </c>
      <c r="R162" s="390">
        <v>11426.8</v>
      </c>
      <c r="S162" s="287">
        <f t="shared" si="43"/>
        <v>9698</v>
      </c>
      <c r="T162" s="391">
        <f t="shared" si="44"/>
        <v>0</v>
      </c>
      <c r="U162" s="392">
        <f t="shared" si="42"/>
        <v>16324</v>
      </c>
      <c r="V162" s="393">
        <f t="shared" si="40"/>
        <v>11426.8</v>
      </c>
      <c r="W162" s="394">
        <f t="shared" si="37"/>
        <v>4897.2000000000007</v>
      </c>
      <c r="X162" s="431">
        <f t="shared" si="41"/>
        <v>4800.7999999999993</v>
      </c>
      <c r="Y162" s="389">
        <f t="shared" si="36"/>
        <v>0</v>
      </c>
    </row>
    <row r="163" spans="1:25" x14ac:dyDescent="0.25">
      <c r="A163" s="195" t="s">
        <v>986</v>
      </c>
      <c r="B163" s="186" t="str">
        <f t="shared" si="45"/>
        <v>North Freedom Public Library</v>
      </c>
      <c r="C163" s="196" t="s">
        <v>987</v>
      </c>
      <c r="D163" s="197">
        <v>42</v>
      </c>
      <c r="E163" s="198">
        <v>1486</v>
      </c>
      <c r="F163" s="197">
        <v>1</v>
      </c>
      <c r="G163" s="197">
        <v>0</v>
      </c>
      <c r="H163" s="197" t="s">
        <v>881</v>
      </c>
      <c r="I163" s="197">
        <v>500</v>
      </c>
      <c r="J163" s="199" t="s">
        <v>988</v>
      </c>
      <c r="K163" s="191">
        <v>0.7</v>
      </c>
      <c r="L163" s="297">
        <f t="shared" si="33"/>
        <v>0.30000000000000004</v>
      </c>
      <c r="M163" s="296">
        <v>5000</v>
      </c>
      <c r="N163" s="295">
        <v>5000</v>
      </c>
      <c r="O163" s="294">
        <f t="shared" si="34"/>
        <v>5000</v>
      </c>
      <c r="P163" s="192">
        <v>0</v>
      </c>
      <c r="Q163" s="193">
        <f t="shared" si="35"/>
        <v>5000</v>
      </c>
      <c r="R163" s="384">
        <v>9582.23</v>
      </c>
      <c r="S163" s="293">
        <f t="shared" si="43"/>
        <v>5000</v>
      </c>
      <c r="T163" s="385">
        <f t="shared" si="44"/>
        <v>0</v>
      </c>
      <c r="U163" s="386">
        <f t="shared" si="42"/>
        <v>13688.9</v>
      </c>
      <c r="V163" s="387">
        <f t="shared" si="40"/>
        <v>9582.23</v>
      </c>
      <c r="W163" s="388">
        <f t="shared" si="37"/>
        <v>4106.67</v>
      </c>
      <c r="X163" s="430">
        <f t="shared" si="41"/>
        <v>893.32999999999993</v>
      </c>
      <c r="Y163" s="389">
        <f t="shared" si="36"/>
        <v>0</v>
      </c>
    </row>
    <row r="164" spans="1:25" x14ac:dyDescent="0.25">
      <c r="A164" s="186" t="s">
        <v>989</v>
      </c>
      <c r="B164" s="195" t="str">
        <f t="shared" si="45"/>
        <v>Norwalk Public Library</v>
      </c>
      <c r="C164" s="187" t="s">
        <v>990</v>
      </c>
      <c r="D164" s="188">
        <v>42</v>
      </c>
      <c r="E164" s="189">
        <v>1096</v>
      </c>
      <c r="F164" s="188">
        <v>1</v>
      </c>
      <c r="G164" s="188">
        <v>0</v>
      </c>
      <c r="H164" s="188" t="s">
        <v>696</v>
      </c>
      <c r="I164" s="188">
        <v>500</v>
      </c>
      <c r="J164" s="190" t="s">
        <v>991</v>
      </c>
      <c r="K164" s="200">
        <v>0.8</v>
      </c>
      <c r="L164" s="291">
        <f t="shared" si="33"/>
        <v>0.19999999999999996</v>
      </c>
      <c r="M164" s="299">
        <v>5000</v>
      </c>
      <c r="N164" s="298">
        <v>5000</v>
      </c>
      <c r="O164" s="288">
        <f t="shared" si="34"/>
        <v>5000</v>
      </c>
      <c r="P164" s="201">
        <v>202</v>
      </c>
      <c r="Q164" s="202">
        <f t="shared" si="35"/>
        <v>4798</v>
      </c>
      <c r="R164" s="390">
        <v>9582.23</v>
      </c>
      <c r="S164" s="287">
        <f t="shared" si="43"/>
        <v>4798</v>
      </c>
      <c r="T164" s="391">
        <f t="shared" si="44"/>
        <v>0</v>
      </c>
      <c r="U164" s="392">
        <f t="shared" si="42"/>
        <v>11977.787499999999</v>
      </c>
      <c r="V164" s="393">
        <f t="shared" si="40"/>
        <v>9582.23</v>
      </c>
      <c r="W164" s="394">
        <f t="shared" si="37"/>
        <v>2395.557499999999</v>
      </c>
      <c r="X164" s="431">
        <f t="shared" si="41"/>
        <v>2402.442500000001</v>
      </c>
      <c r="Y164" s="389">
        <f t="shared" si="36"/>
        <v>0</v>
      </c>
    </row>
    <row r="165" spans="1:25" x14ac:dyDescent="0.25">
      <c r="A165" s="195" t="s">
        <v>992</v>
      </c>
      <c r="B165" s="186" t="str">
        <f t="shared" si="45"/>
        <v>Oakfield Public Library</v>
      </c>
      <c r="C165" s="196" t="s">
        <v>993</v>
      </c>
      <c r="D165" s="197">
        <v>42</v>
      </c>
      <c r="E165" s="198">
        <v>2602</v>
      </c>
      <c r="F165" s="197">
        <v>1</v>
      </c>
      <c r="G165" s="197">
        <v>0</v>
      </c>
      <c r="H165" s="197" t="s">
        <v>666</v>
      </c>
      <c r="I165" s="197">
        <v>750</v>
      </c>
      <c r="J165" s="199" t="s">
        <v>468</v>
      </c>
      <c r="K165" s="191">
        <v>0.6</v>
      </c>
      <c r="L165" s="297">
        <f t="shared" si="33"/>
        <v>0.4</v>
      </c>
      <c r="M165" s="290">
        <v>7500</v>
      </c>
      <c r="N165" s="289">
        <v>5000</v>
      </c>
      <c r="O165" s="294">
        <f t="shared" si="34"/>
        <v>7500</v>
      </c>
      <c r="P165" s="192">
        <v>0</v>
      </c>
      <c r="Q165" s="193">
        <f t="shared" si="35"/>
        <v>7500</v>
      </c>
      <c r="R165" s="384">
        <v>9582.23</v>
      </c>
      <c r="S165" s="293">
        <f t="shared" si="43"/>
        <v>7500</v>
      </c>
      <c r="T165" s="385">
        <f t="shared" si="44"/>
        <v>0</v>
      </c>
      <c r="U165" s="386">
        <f t="shared" si="42"/>
        <v>15970.383333333333</v>
      </c>
      <c r="V165" s="387">
        <f t="shared" si="40"/>
        <v>9582.23</v>
      </c>
      <c r="W165" s="388">
        <f t="shared" si="37"/>
        <v>6388.1533333333336</v>
      </c>
      <c r="X165" s="430">
        <f t="shared" si="41"/>
        <v>1111.8466666666664</v>
      </c>
      <c r="Y165" s="389">
        <f t="shared" si="36"/>
        <v>0</v>
      </c>
    </row>
    <row r="166" spans="1:25" x14ac:dyDescent="0.25">
      <c r="A166" s="186" t="s">
        <v>994</v>
      </c>
      <c r="B166" s="195" t="str">
        <f t="shared" si="45"/>
        <v>Ogema Public Library</v>
      </c>
      <c r="C166" s="187" t="s">
        <v>995</v>
      </c>
      <c r="D166" s="188">
        <v>43</v>
      </c>
      <c r="E166" s="189">
        <v>1216</v>
      </c>
      <c r="F166" s="188">
        <v>1</v>
      </c>
      <c r="G166" s="188">
        <v>0</v>
      </c>
      <c r="H166" s="188" t="s">
        <v>996</v>
      </c>
      <c r="I166" s="188">
        <v>500</v>
      </c>
      <c r="J166" s="190" t="s">
        <v>997</v>
      </c>
      <c r="K166" s="200">
        <v>0.7</v>
      </c>
      <c r="L166" s="291">
        <f t="shared" si="33"/>
        <v>0.30000000000000004</v>
      </c>
      <c r="M166" s="299">
        <v>5000</v>
      </c>
      <c r="N166" s="298">
        <v>5000</v>
      </c>
      <c r="O166" s="288">
        <f t="shared" si="34"/>
        <v>5000</v>
      </c>
      <c r="P166" s="201">
        <v>0</v>
      </c>
      <c r="Q166" s="202">
        <f t="shared" si="35"/>
        <v>5000</v>
      </c>
      <c r="R166" s="390">
        <v>9582.23</v>
      </c>
      <c r="S166" s="287">
        <f t="shared" si="43"/>
        <v>5000</v>
      </c>
      <c r="T166" s="391">
        <f t="shared" si="44"/>
        <v>0</v>
      </c>
      <c r="U166" s="392">
        <f t="shared" si="42"/>
        <v>13688.9</v>
      </c>
      <c r="V166" s="393">
        <f t="shared" si="40"/>
        <v>9582.23</v>
      </c>
      <c r="W166" s="394">
        <f t="shared" si="37"/>
        <v>4106.67</v>
      </c>
      <c r="X166" s="431">
        <f t="shared" si="41"/>
        <v>893.32999999999993</v>
      </c>
      <c r="Y166" s="389">
        <f t="shared" si="36"/>
        <v>0</v>
      </c>
    </row>
    <row r="167" spans="1:25" x14ac:dyDescent="0.25">
      <c r="A167" s="195" t="s">
        <v>998</v>
      </c>
      <c r="B167" s="186" t="str">
        <f t="shared" si="45"/>
        <v>Oneida Community Library</v>
      </c>
      <c r="C167" s="196" t="s">
        <v>999</v>
      </c>
      <c r="D167" s="197">
        <v>41</v>
      </c>
      <c r="E167" s="198">
        <v>4102</v>
      </c>
      <c r="F167" s="197">
        <v>1</v>
      </c>
      <c r="G167" s="197">
        <v>1</v>
      </c>
      <c r="H167" s="197" t="s">
        <v>1000</v>
      </c>
      <c r="I167" s="197">
        <v>750</v>
      </c>
      <c r="J167" s="199" t="s">
        <v>1001</v>
      </c>
      <c r="K167" s="191">
        <v>0.5</v>
      </c>
      <c r="L167" s="297">
        <f t="shared" si="33"/>
        <v>0.5</v>
      </c>
      <c r="M167" s="290">
        <v>7500</v>
      </c>
      <c r="N167" s="289">
        <v>5000</v>
      </c>
      <c r="O167" s="294">
        <f t="shared" si="34"/>
        <v>7500</v>
      </c>
      <c r="P167" s="192">
        <v>0</v>
      </c>
      <c r="Q167" s="193">
        <f t="shared" si="35"/>
        <v>7500</v>
      </c>
      <c r="R167" s="384">
        <v>12444.92</v>
      </c>
      <c r="S167" s="293">
        <f t="shared" si="43"/>
        <v>7500</v>
      </c>
      <c r="T167" s="385">
        <f t="shared" si="44"/>
        <v>0</v>
      </c>
      <c r="U167" s="386">
        <f>W167/L167</f>
        <v>15000</v>
      </c>
      <c r="V167" s="387">
        <f t="shared" si="40"/>
        <v>7500</v>
      </c>
      <c r="W167" s="388">
        <v>7500</v>
      </c>
      <c r="X167" s="430">
        <f t="shared" si="41"/>
        <v>0</v>
      </c>
      <c r="Y167" s="389">
        <f t="shared" si="36"/>
        <v>0</v>
      </c>
    </row>
    <row r="168" spans="1:25" x14ac:dyDescent="0.25">
      <c r="A168" s="186" t="s">
        <v>1002</v>
      </c>
      <c r="B168" s="195" t="str">
        <f t="shared" si="45"/>
        <v>Ontario Public Library</v>
      </c>
      <c r="C168" s="187" t="s">
        <v>1003</v>
      </c>
      <c r="D168" s="188">
        <v>43</v>
      </c>
      <c r="E168" s="189">
        <v>1592</v>
      </c>
      <c r="F168" s="188">
        <v>1</v>
      </c>
      <c r="G168" s="188">
        <v>0</v>
      </c>
      <c r="H168" s="188" t="s">
        <v>632</v>
      </c>
      <c r="I168" s="188">
        <v>500</v>
      </c>
      <c r="J168" s="190" t="s">
        <v>1004</v>
      </c>
      <c r="K168" s="200">
        <v>0.8</v>
      </c>
      <c r="L168" s="291">
        <f t="shared" si="33"/>
        <v>0.19999999999999996</v>
      </c>
      <c r="M168" s="299">
        <v>5000</v>
      </c>
      <c r="N168" s="298">
        <v>5000</v>
      </c>
      <c r="O168" s="288">
        <f t="shared" si="34"/>
        <v>5000</v>
      </c>
      <c r="P168" s="201">
        <v>202</v>
      </c>
      <c r="Q168" s="202">
        <f t="shared" si="35"/>
        <v>4798</v>
      </c>
      <c r="R168" s="390">
        <v>17832.52</v>
      </c>
      <c r="S168" s="287">
        <f t="shared" si="43"/>
        <v>4798</v>
      </c>
      <c r="T168" s="391">
        <f t="shared" si="44"/>
        <v>0</v>
      </c>
      <c r="U168" s="392">
        <f t="shared" si="42"/>
        <v>22290.649999999998</v>
      </c>
      <c r="V168" s="393">
        <f t="shared" si="40"/>
        <v>17832.52</v>
      </c>
      <c r="W168" s="394">
        <f t="shared" si="37"/>
        <v>4458.1299999999983</v>
      </c>
      <c r="X168" s="431">
        <f t="shared" si="41"/>
        <v>339.87000000000171</v>
      </c>
      <c r="Y168" s="389">
        <f t="shared" si="36"/>
        <v>0</v>
      </c>
    </row>
    <row r="169" spans="1:25" x14ac:dyDescent="0.25">
      <c r="A169" s="195" t="s">
        <v>1005</v>
      </c>
      <c r="B169" s="186" t="str">
        <f t="shared" si="45"/>
        <v>Orfordville Public Library</v>
      </c>
      <c r="C169" s="196" t="s">
        <v>1006</v>
      </c>
      <c r="D169" s="197">
        <v>42</v>
      </c>
      <c r="E169" s="198">
        <v>2895</v>
      </c>
      <c r="F169" s="197">
        <v>1</v>
      </c>
      <c r="G169" s="197">
        <v>0</v>
      </c>
      <c r="H169" s="197" t="s">
        <v>711</v>
      </c>
      <c r="I169" s="197">
        <v>750</v>
      </c>
      <c r="J169" s="199" t="s">
        <v>1007</v>
      </c>
      <c r="K169" s="191">
        <v>0.6</v>
      </c>
      <c r="L169" s="297">
        <f t="shared" si="33"/>
        <v>0.4</v>
      </c>
      <c r="M169" s="290">
        <v>7500</v>
      </c>
      <c r="N169" s="289">
        <v>5000</v>
      </c>
      <c r="O169" s="294">
        <f t="shared" si="34"/>
        <v>7500</v>
      </c>
      <c r="P169" s="192">
        <v>0</v>
      </c>
      <c r="Q169" s="193">
        <f t="shared" si="35"/>
        <v>7500</v>
      </c>
      <c r="R169" s="384">
        <v>9582.23</v>
      </c>
      <c r="S169" s="293">
        <f t="shared" si="43"/>
        <v>7500</v>
      </c>
      <c r="T169" s="385">
        <f t="shared" si="44"/>
        <v>0</v>
      </c>
      <c r="U169" s="386">
        <f t="shared" si="42"/>
        <v>15970.383333333333</v>
      </c>
      <c r="V169" s="387">
        <f t="shared" si="40"/>
        <v>9582.23</v>
      </c>
      <c r="W169" s="388">
        <f t="shared" si="37"/>
        <v>6388.1533333333336</v>
      </c>
      <c r="X169" s="430">
        <f t="shared" si="41"/>
        <v>1111.8466666666664</v>
      </c>
      <c r="Y169" s="389">
        <f t="shared" si="36"/>
        <v>0</v>
      </c>
    </row>
    <row r="170" spans="1:25" x14ac:dyDescent="0.25">
      <c r="A170" s="186" t="s">
        <v>1008</v>
      </c>
      <c r="B170" s="195" t="str">
        <f t="shared" si="45"/>
        <v>Owen Public Library</v>
      </c>
      <c r="C170" s="187" t="s">
        <v>1009</v>
      </c>
      <c r="D170" s="188">
        <v>43</v>
      </c>
      <c r="E170" s="189">
        <v>3162</v>
      </c>
      <c r="F170" s="188">
        <v>1</v>
      </c>
      <c r="G170" s="188">
        <v>0</v>
      </c>
      <c r="H170" s="188" t="s">
        <v>741</v>
      </c>
      <c r="I170" s="188">
        <v>750</v>
      </c>
      <c r="J170" s="190" t="s">
        <v>1010</v>
      </c>
      <c r="K170" s="200">
        <v>0.7</v>
      </c>
      <c r="L170" s="291">
        <f t="shared" si="33"/>
        <v>0.30000000000000004</v>
      </c>
      <c r="M170" s="290">
        <v>7500</v>
      </c>
      <c r="N170" s="289">
        <v>5000</v>
      </c>
      <c r="O170" s="288">
        <f t="shared" si="34"/>
        <v>7500</v>
      </c>
      <c r="P170" s="201">
        <v>0</v>
      </c>
      <c r="Q170" s="202">
        <f t="shared" si="35"/>
        <v>7500</v>
      </c>
      <c r="R170" s="390">
        <v>9582.23</v>
      </c>
      <c r="S170" s="287">
        <f t="shared" si="43"/>
        <v>7500</v>
      </c>
      <c r="T170" s="391">
        <f t="shared" si="44"/>
        <v>0</v>
      </c>
      <c r="U170" s="392">
        <f t="shared" si="42"/>
        <v>13688.9</v>
      </c>
      <c r="V170" s="393">
        <f t="shared" si="40"/>
        <v>9582.23</v>
      </c>
      <c r="W170" s="394">
        <f t="shared" si="37"/>
        <v>4106.67</v>
      </c>
      <c r="X170" s="431">
        <f t="shared" si="41"/>
        <v>3393.33</v>
      </c>
      <c r="Y170" s="389">
        <f t="shared" si="36"/>
        <v>0</v>
      </c>
    </row>
    <row r="171" spans="1:25" x14ac:dyDescent="0.25">
      <c r="A171" s="195" t="s">
        <v>1011</v>
      </c>
      <c r="B171" s="186" t="str">
        <f t="shared" si="45"/>
        <v>Oxford Public Library</v>
      </c>
      <c r="C171" s="196" t="s">
        <v>1012</v>
      </c>
      <c r="D171" s="197">
        <v>43</v>
      </c>
      <c r="E171" s="198">
        <v>1261</v>
      </c>
      <c r="F171" s="197">
        <v>1</v>
      </c>
      <c r="G171" s="197">
        <v>0</v>
      </c>
      <c r="H171" s="197" t="s">
        <v>772</v>
      </c>
      <c r="I171" s="197">
        <v>500</v>
      </c>
      <c r="J171" s="199" t="s">
        <v>1013</v>
      </c>
      <c r="K171" s="191">
        <v>0.7</v>
      </c>
      <c r="L171" s="297">
        <f t="shared" si="33"/>
        <v>0.30000000000000004</v>
      </c>
      <c r="M171" s="296">
        <v>5000</v>
      </c>
      <c r="N171" s="295">
        <v>5000</v>
      </c>
      <c r="O171" s="294">
        <f t="shared" si="34"/>
        <v>5000</v>
      </c>
      <c r="P171" s="192">
        <v>0</v>
      </c>
      <c r="Q171" s="193">
        <f t="shared" si="35"/>
        <v>5000</v>
      </c>
      <c r="R171" s="384">
        <v>9582.23</v>
      </c>
      <c r="S171" s="293">
        <f t="shared" si="43"/>
        <v>5000</v>
      </c>
      <c r="T171" s="385">
        <f t="shared" si="44"/>
        <v>0</v>
      </c>
      <c r="U171" s="386">
        <f t="shared" si="42"/>
        <v>13688.9</v>
      </c>
      <c r="V171" s="387">
        <f t="shared" si="40"/>
        <v>9582.23</v>
      </c>
      <c r="W171" s="388">
        <f t="shared" si="37"/>
        <v>4106.67</v>
      </c>
      <c r="X171" s="430">
        <f t="shared" si="41"/>
        <v>893.32999999999993</v>
      </c>
      <c r="Y171" s="389">
        <f t="shared" si="36"/>
        <v>0</v>
      </c>
    </row>
    <row r="172" spans="1:25" x14ac:dyDescent="0.25">
      <c r="A172" s="186" t="s">
        <v>1014</v>
      </c>
      <c r="B172" s="195" t="str">
        <f t="shared" si="45"/>
        <v>Packwaukee Public Library</v>
      </c>
      <c r="C172" s="187" t="s">
        <v>1015</v>
      </c>
      <c r="D172" s="188">
        <v>43</v>
      </c>
      <c r="E172" s="189">
        <v>1509</v>
      </c>
      <c r="F172" s="188">
        <v>1</v>
      </c>
      <c r="G172" s="188">
        <v>0</v>
      </c>
      <c r="H172" s="188" t="s">
        <v>772</v>
      </c>
      <c r="I172" s="188">
        <v>500</v>
      </c>
      <c r="J172" s="190" t="s">
        <v>1016</v>
      </c>
      <c r="K172" s="200">
        <v>0.7</v>
      </c>
      <c r="L172" s="291">
        <f t="shared" si="33"/>
        <v>0.30000000000000004</v>
      </c>
      <c r="M172" s="299">
        <v>5000</v>
      </c>
      <c r="N172" s="298">
        <v>5000</v>
      </c>
      <c r="O172" s="288">
        <f t="shared" si="34"/>
        <v>5000</v>
      </c>
      <c r="P172" s="201">
        <v>0</v>
      </c>
      <c r="Q172" s="202">
        <f t="shared" si="35"/>
        <v>5000</v>
      </c>
      <c r="R172" s="390">
        <v>9582.23</v>
      </c>
      <c r="S172" s="287">
        <f t="shared" si="43"/>
        <v>5000</v>
      </c>
      <c r="T172" s="391">
        <f t="shared" si="44"/>
        <v>0</v>
      </c>
      <c r="U172" s="392">
        <f t="shared" si="42"/>
        <v>13688.9</v>
      </c>
      <c r="V172" s="393">
        <f t="shared" si="40"/>
        <v>9582.23</v>
      </c>
      <c r="W172" s="394">
        <f t="shared" si="37"/>
        <v>4106.67</v>
      </c>
      <c r="X172" s="431">
        <f t="shared" si="41"/>
        <v>893.32999999999993</v>
      </c>
      <c r="Y172" s="389">
        <f t="shared" si="36"/>
        <v>0</v>
      </c>
    </row>
    <row r="173" spans="1:25" x14ac:dyDescent="0.25">
      <c r="A173" s="195" t="s">
        <v>1017</v>
      </c>
      <c r="B173" s="186" t="str">
        <f t="shared" si="45"/>
        <v>Park Falls Public Library</v>
      </c>
      <c r="C173" s="196" t="s">
        <v>1018</v>
      </c>
      <c r="D173" s="197">
        <v>43</v>
      </c>
      <c r="E173" s="198">
        <v>4965</v>
      </c>
      <c r="F173" s="197">
        <v>1</v>
      </c>
      <c r="G173" s="197">
        <v>0</v>
      </c>
      <c r="H173" s="197" t="s">
        <v>996</v>
      </c>
      <c r="I173" s="197">
        <v>750</v>
      </c>
      <c r="J173" s="199" t="s">
        <v>1019</v>
      </c>
      <c r="K173" s="191">
        <v>0.8</v>
      </c>
      <c r="L173" s="297">
        <f t="shared" si="33"/>
        <v>0.19999999999999996</v>
      </c>
      <c r="M173" s="296">
        <v>7500</v>
      </c>
      <c r="N173" s="295">
        <v>7500</v>
      </c>
      <c r="O173" s="294">
        <f t="shared" si="34"/>
        <v>7500</v>
      </c>
      <c r="P173" s="192">
        <v>0</v>
      </c>
      <c r="Q173" s="193">
        <f t="shared" si="35"/>
        <v>7500</v>
      </c>
      <c r="R173" s="384" t="s">
        <v>1176</v>
      </c>
      <c r="S173" s="293" t="s">
        <v>1176</v>
      </c>
      <c r="T173" s="385" t="s">
        <v>1176</v>
      </c>
      <c r="U173" s="386" t="s">
        <v>1176</v>
      </c>
      <c r="V173" s="387" t="s">
        <v>1176</v>
      </c>
      <c r="W173" s="388" t="s">
        <v>1176</v>
      </c>
      <c r="X173" s="430" t="s">
        <v>1176</v>
      </c>
      <c r="Y173" s="389" t="e">
        <f t="shared" si="36"/>
        <v>#VALUE!</v>
      </c>
    </row>
    <row r="174" spans="1:25" x14ac:dyDescent="0.25">
      <c r="A174" s="186" t="s">
        <v>1020</v>
      </c>
      <c r="B174" s="195" t="str">
        <f t="shared" si="45"/>
        <v>Patterson Memorial Library</v>
      </c>
      <c r="C174" s="187" t="s">
        <v>1021</v>
      </c>
      <c r="D174" s="188">
        <v>42</v>
      </c>
      <c r="E174" s="189">
        <v>3646</v>
      </c>
      <c r="F174" s="188">
        <v>1</v>
      </c>
      <c r="G174" s="188">
        <v>0</v>
      </c>
      <c r="H174" s="188" t="s">
        <v>720</v>
      </c>
      <c r="I174" s="188">
        <v>750</v>
      </c>
      <c r="J174" s="190" t="s">
        <v>567</v>
      </c>
      <c r="K174" s="200">
        <v>0.6</v>
      </c>
      <c r="L174" s="291">
        <f t="shared" si="33"/>
        <v>0.4</v>
      </c>
      <c r="M174" s="290">
        <v>7500</v>
      </c>
      <c r="N174" s="289">
        <v>5000</v>
      </c>
      <c r="O174" s="288">
        <f t="shared" si="34"/>
        <v>7500</v>
      </c>
      <c r="P174" s="201">
        <v>0</v>
      </c>
      <c r="Q174" s="202">
        <f t="shared" si="35"/>
        <v>7500</v>
      </c>
      <c r="R174" s="390" t="s">
        <v>1176</v>
      </c>
      <c r="S174" s="287" t="s">
        <v>1176</v>
      </c>
      <c r="T174" s="391" t="s">
        <v>1176</v>
      </c>
      <c r="U174" s="392" t="s">
        <v>1176</v>
      </c>
      <c r="V174" s="393" t="s">
        <v>1176</v>
      </c>
      <c r="W174" s="394" t="s">
        <v>1176</v>
      </c>
      <c r="X174" s="431" t="s">
        <v>1176</v>
      </c>
      <c r="Y174" s="389" t="e">
        <f t="shared" si="36"/>
        <v>#VALUE!</v>
      </c>
    </row>
    <row r="175" spans="1:25" x14ac:dyDescent="0.25">
      <c r="A175" s="195" t="s">
        <v>1022</v>
      </c>
      <c r="B175" s="186" t="str">
        <f t="shared" si="45"/>
        <v>Pepin Public Library</v>
      </c>
      <c r="C175" s="196" t="s">
        <v>1023</v>
      </c>
      <c r="D175" s="197">
        <v>42</v>
      </c>
      <c r="E175" s="198">
        <v>2704</v>
      </c>
      <c r="F175" s="197">
        <v>1</v>
      </c>
      <c r="G175" s="197">
        <v>0</v>
      </c>
      <c r="H175" s="197" t="s">
        <v>747</v>
      </c>
      <c r="I175" s="197">
        <v>750</v>
      </c>
      <c r="J175" s="199" t="s">
        <v>1024</v>
      </c>
      <c r="K175" s="191">
        <v>0.6</v>
      </c>
      <c r="L175" s="297">
        <f t="shared" si="33"/>
        <v>0.4</v>
      </c>
      <c r="M175" s="290">
        <v>7500</v>
      </c>
      <c r="N175" s="289">
        <v>5000</v>
      </c>
      <c r="O175" s="294">
        <f t="shared" si="34"/>
        <v>7500</v>
      </c>
      <c r="P175" s="192">
        <v>0</v>
      </c>
      <c r="Q175" s="193">
        <f t="shared" si="35"/>
        <v>7500</v>
      </c>
      <c r="R175" s="384">
        <v>9582.23</v>
      </c>
      <c r="S175" s="293">
        <f>MIN(Q175,R175)</f>
        <v>7500</v>
      </c>
      <c r="T175" s="385">
        <f>Q175-S175</f>
        <v>0</v>
      </c>
      <c r="U175" s="386">
        <f t="shared" si="42"/>
        <v>15970.383333333333</v>
      </c>
      <c r="V175" s="387">
        <f t="shared" si="40"/>
        <v>9582.23</v>
      </c>
      <c r="W175" s="388">
        <f t="shared" si="37"/>
        <v>6388.1533333333336</v>
      </c>
      <c r="X175" s="430">
        <f t="shared" si="41"/>
        <v>1111.8466666666664</v>
      </c>
      <c r="Y175" s="389">
        <f t="shared" si="36"/>
        <v>0</v>
      </c>
    </row>
    <row r="176" spans="1:25" x14ac:dyDescent="0.25">
      <c r="A176" s="186" t="s">
        <v>1025</v>
      </c>
      <c r="B176" s="195" t="str">
        <f t="shared" si="45"/>
        <v>Phillips Public Library</v>
      </c>
      <c r="C176" s="187" t="s">
        <v>1026</v>
      </c>
      <c r="D176" s="188">
        <v>43</v>
      </c>
      <c r="E176" s="189">
        <v>7952</v>
      </c>
      <c r="F176" s="188">
        <v>1</v>
      </c>
      <c r="G176" s="188">
        <v>0</v>
      </c>
      <c r="H176" s="188" t="s">
        <v>996</v>
      </c>
      <c r="I176" s="188">
        <v>1000</v>
      </c>
      <c r="J176" s="190" t="s">
        <v>483</v>
      </c>
      <c r="K176" s="200">
        <v>0.7</v>
      </c>
      <c r="L176" s="291">
        <f t="shared" si="33"/>
        <v>0.30000000000000004</v>
      </c>
      <c r="M176" s="290">
        <v>10000</v>
      </c>
      <c r="N176" s="289">
        <v>5000</v>
      </c>
      <c r="O176" s="288">
        <f t="shared" si="34"/>
        <v>10000</v>
      </c>
      <c r="P176" s="201">
        <v>0</v>
      </c>
      <c r="Q176" s="202">
        <f t="shared" si="35"/>
        <v>10000</v>
      </c>
      <c r="R176" s="390">
        <v>13855.9</v>
      </c>
      <c r="S176" s="287">
        <f>MIN(Q176,R176)</f>
        <v>10000</v>
      </c>
      <c r="T176" s="391">
        <f>Q176-S176</f>
        <v>0</v>
      </c>
      <c r="U176" s="392">
        <f t="shared" si="42"/>
        <v>19794.142857142859</v>
      </c>
      <c r="V176" s="393">
        <f t="shared" si="40"/>
        <v>13855.9</v>
      </c>
      <c r="W176" s="394">
        <f t="shared" si="37"/>
        <v>5938.2428571428582</v>
      </c>
      <c r="X176" s="431">
        <f t="shared" si="41"/>
        <v>4061.7571428571418</v>
      </c>
      <c r="Y176" s="389">
        <f t="shared" si="36"/>
        <v>0</v>
      </c>
    </row>
    <row r="177" spans="1:368" x14ac:dyDescent="0.25">
      <c r="A177" s="195" t="s">
        <v>1027</v>
      </c>
      <c r="B177" s="186" t="str">
        <f t="shared" si="45"/>
        <v>Pittsville Community Library</v>
      </c>
      <c r="C177" s="196" t="s">
        <v>1028</v>
      </c>
      <c r="D177" s="197">
        <v>43</v>
      </c>
      <c r="E177" s="198">
        <v>2078</v>
      </c>
      <c r="F177" s="197">
        <v>1</v>
      </c>
      <c r="G177" s="197">
        <v>0</v>
      </c>
      <c r="H177" s="197" t="s">
        <v>912</v>
      </c>
      <c r="I177" s="197">
        <v>750</v>
      </c>
      <c r="J177" s="199" t="s">
        <v>484</v>
      </c>
      <c r="K177" s="191">
        <v>0.6</v>
      </c>
      <c r="L177" s="297">
        <f t="shared" si="33"/>
        <v>0.4</v>
      </c>
      <c r="M177" s="290">
        <v>7500</v>
      </c>
      <c r="N177" s="289">
        <v>5000</v>
      </c>
      <c r="O177" s="294">
        <f t="shared" si="34"/>
        <v>7500</v>
      </c>
      <c r="P177" s="192">
        <v>0</v>
      </c>
      <c r="Q177" s="193">
        <f t="shared" si="35"/>
        <v>7500</v>
      </c>
      <c r="R177" s="384" t="s">
        <v>1176</v>
      </c>
      <c r="S177" s="293" t="s">
        <v>1176</v>
      </c>
      <c r="T177" s="385" t="s">
        <v>1176</v>
      </c>
      <c r="U177" s="386" t="s">
        <v>1176</v>
      </c>
      <c r="V177" s="387" t="s">
        <v>1176</v>
      </c>
      <c r="W177" s="388" t="s">
        <v>1176</v>
      </c>
      <c r="X177" s="430" t="s">
        <v>1176</v>
      </c>
      <c r="Y177" s="389" t="e">
        <f t="shared" si="36"/>
        <v>#VALUE!</v>
      </c>
    </row>
    <row r="178" spans="1:368" x14ac:dyDescent="0.25">
      <c r="A178" s="186" t="s">
        <v>1029</v>
      </c>
      <c r="B178" s="195" t="str">
        <f t="shared" si="45"/>
        <v>Plainfield Public Library</v>
      </c>
      <c r="C178" s="187" t="s">
        <v>1030</v>
      </c>
      <c r="D178" s="188">
        <v>43</v>
      </c>
      <c r="E178" s="189">
        <v>1769</v>
      </c>
      <c r="F178" s="188">
        <v>1</v>
      </c>
      <c r="G178" s="188">
        <v>0</v>
      </c>
      <c r="H178" s="188" t="s">
        <v>720</v>
      </c>
      <c r="I178" s="188">
        <v>500</v>
      </c>
      <c r="J178" s="190" t="s">
        <v>1031</v>
      </c>
      <c r="K178" s="200">
        <v>0.8</v>
      </c>
      <c r="L178" s="291">
        <f t="shared" si="33"/>
        <v>0.19999999999999996</v>
      </c>
      <c r="M178" s="299">
        <v>5000</v>
      </c>
      <c r="N178" s="298">
        <v>5000</v>
      </c>
      <c r="O178" s="288">
        <f t="shared" si="34"/>
        <v>5000</v>
      </c>
      <c r="P178" s="201">
        <v>0</v>
      </c>
      <c r="Q178" s="202">
        <f t="shared" si="35"/>
        <v>5000</v>
      </c>
      <c r="R178" s="390">
        <v>9582.23</v>
      </c>
      <c r="S178" s="287">
        <f t="shared" ref="S178:S183" si="46">MIN(Q178,R178)</f>
        <v>5000</v>
      </c>
      <c r="T178" s="391">
        <f t="shared" ref="T178:T183" si="47">Q178-S178</f>
        <v>0</v>
      </c>
      <c r="U178" s="392">
        <f t="shared" si="42"/>
        <v>11977.787499999999</v>
      </c>
      <c r="V178" s="393">
        <f t="shared" si="40"/>
        <v>9582.23</v>
      </c>
      <c r="W178" s="394">
        <f t="shared" si="37"/>
        <v>2395.557499999999</v>
      </c>
      <c r="X178" s="431">
        <f t="shared" si="41"/>
        <v>2604.442500000001</v>
      </c>
      <c r="Y178" s="389">
        <f t="shared" si="36"/>
        <v>0</v>
      </c>
    </row>
    <row r="179" spans="1:368" x14ac:dyDescent="0.25">
      <c r="A179" s="195" t="s">
        <v>1032</v>
      </c>
      <c r="B179" s="186" t="str">
        <f t="shared" si="45"/>
        <v>Plum City Public Library</v>
      </c>
      <c r="C179" s="196" t="s">
        <v>1033</v>
      </c>
      <c r="D179" s="197">
        <v>43</v>
      </c>
      <c r="E179" s="198">
        <v>2511</v>
      </c>
      <c r="F179" s="197">
        <v>1</v>
      </c>
      <c r="G179" s="197">
        <v>0</v>
      </c>
      <c r="H179" s="197" t="s">
        <v>765</v>
      </c>
      <c r="I179" s="197">
        <v>750</v>
      </c>
      <c r="J179" s="199" t="s">
        <v>486</v>
      </c>
      <c r="K179" s="191">
        <v>0.7</v>
      </c>
      <c r="L179" s="297">
        <f t="shared" si="33"/>
        <v>0.30000000000000004</v>
      </c>
      <c r="M179" s="290">
        <v>7500</v>
      </c>
      <c r="N179" s="289">
        <v>5000</v>
      </c>
      <c r="O179" s="294">
        <f t="shared" si="34"/>
        <v>7500</v>
      </c>
      <c r="P179" s="192">
        <v>0</v>
      </c>
      <c r="Q179" s="193">
        <f t="shared" si="35"/>
        <v>7500</v>
      </c>
      <c r="R179" s="384">
        <v>9582.23</v>
      </c>
      <c r="S179" s="293">
        <f t="shared" si="46"/>
        <v>7500</v>
      </c>
      <c r="T179" s="385">
        <f t="shared" si="47"/>
        <v>0</v>
      </c>
      <c r="U179" s="386">
        <f t="shared" si="42"/>
        <v>13688.9</v>
      </c>
      <c r="V179" s="387">
        <f t="shared" si="40"/>
        <v>9582.23</v>
      </c>
      <c r="W179" s="388">
        <f t="shared" si="37"/>
        <v>4106.67</v>
      </c>
      <c r="X179" s="430">
        <f t="shared" si="41"/>
        <v>3393.33</v>
      </c>
      <c r="Y179" s="389">
        <f t="shared" si="36"/>
        <v>0</v>
      </c>
    </row>
    <row r="180" spans="1:368" x14ac:dyDescent="0.25">
      <c r="A180" s="186" t="s">
        <v>1034</v>
      </c>
      <c r="B180" s="195" t="str">
        <f t="shared" si="45"/>
        <v>Plum Lake Public Library</v>
      </c>
      <c r="C180" s="187" t="s">
        <v>1035</v>
      </c>
      <c r="D180" s="188">
        <v>43</v>
      </c>
      <c r="E180" s="189">
        <v>496</v>
      </c>
      <c r="F180" s="188">
        <v>1</v>
      </c>
      <c r="G180" s="188">
        <v>0</v>
      </c>
      <c r="H180" s="188" t="s">
        <v>639</v>
      </c>
      <c r="I180" s="188">
        <v>500</v>
      </c>
      <c r="J180" s="190" t="s">
        <v>1036</v>
      </c>
      <c r="K180" s="200">
        <v>0.7</v>
      </c>
      <c r="L180" s="291">
        <f t="shared" si="33"/>
        <v>0.30000000000000004</v>
      </c>
      <c r="M180" s="299">
        <v>5000</v>
      </c>
      <c r="N180" s="298">
        <v>5000</v>
      </c>
      <c r="O180" s="288">
        <f t="shared" si="34"/>
        <v>5000</v>
      </c>
      <c r="P180" s="201">
        <v>0</v>
      </c>
      <c r="Q180" s="202">
        <f t="shared" si="35"/>
        <v>5000</v>
      </c>
      <c r="R180" s="390">
        <v>9582.23</v>
      </c>
      <c r="S180" s="287">
        <f t="shared" si="46"/>
        <v>5000</v>
      </c>
      <c r="T180" s="391">
        <f t="shared" si="47"/>
        <v>0</v>
      </c>
      <c r="U180" s="392">
        <f t="shared" si="42"/>
        <v>13688.9</v>
      </c>
      <c r="V180" s="393">
        <f t="shared" si="40"/>
        <v>9582.23</v>
      </c>
      <c r="W180" s="394">
        <f t="shared" si="37"/>
        <v>4106.67</v>
      </c>
      <c r="X180" s="431">
        <f t="shared" si="41"/>
        <v>893.32999999999993</v>
      </c>
      <c r="Y180" s="389">
        <f t="shared" si="36"/>
        <v>0</v>
      </c>
    </row>
    <row r="181" spans="1:368" s="205" customFormat="1" x14ac:dyDescent="0.25">
      <c r="A181" s="195" t="s">
        <v>1187</v>
      </c>
      <c r="B181" s="186" t="str">
        <f t="shared" si="45"/>
        <v>Potosi Branch Library (Schreiner Memorial Library)</v>
      </c>
      <c r="C181" s="196"/>
      <c r="D181" s="197"/>
      <c r="E181" s="198"/>
      <c r="F181" s="197"/>
      <c r="G181" s="197"/>
      <c r="H181" s="197"/>
      <c r="I181" s="197"/>
      <c r="J181" s="199"/>
      <c r="K181" s="191">
        <v>0.6</v>
      </c>
      <c r="L181" s="297">
        <f t="shared" si="33"/>
        <v>0.4</v>
      </c>
      <c r="M181" s="296" t="s">
        <v>1184</v>
      </c>
      <c r="N181" s="295">
        <v>5000</v>
      </c>
      <c r="O181" s="294">
        <f t="shared" si="34"/>
        <v>5000</v>
      </c>
      <c r="P181" s="192">
        <v>0</v>
      </c>
      <c r="Q181" s="193">
        <f t="shared" si="35"/>
        <v>5000</v>
      </c>
      <c r="R181" s="384">
        <v>9582.23</v>
      </c>
      <c r="S181" s="293">
        <f t="shared" si="46"/>
        <v>5000</v>
      </c>
      <c r="T181" s="385">
        <f t="shared" si="47"/>
        <v>0</v>
      </c>
      <c r="U181" s="386">
        <f>W181/L181</f>
        <v>12500</v>
      </c>
      <c r="V181" s="387">
        <f t="shared" si="40"/>
        <v>7500</v>
      </c>
      <c r="W181" s="388">
        <v>5000</v>
      </c>
      <c r="X181" s="430">
        <f t="shared" si="41"/>
        <v>0</v>
      </c>
      <c r="Y181" s="389">
        <f t="shared" si="36"/>
        <v>0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</row>
    <row r="182" spans="1:368" x14ac:dyDescent="0.25">
      <c r="A182" s="186" t="s">
        <v>1037</v>
      </c>
      <c r="B182" s="195" t="str">
        <f t="shared" si="45"/>
        <v>Powers Memorial Library</v>
      </c>
      <c r="C182" s="187" t="s">
        <v>1038</v>
      </c>
      <c r="D182" s="188">
        <v>42</v>
      </c>
      <c r="E182" s="189">
        <v>3326</v>
      </c>
      <c r="F182" s="188">
        <v>1</v>
      </c>
      <c r="G182" s="188">
        <v>0</v>
      </c>
      <c r="H182" s="188" t="s">
        <v>872</v>
      </c>
      <c r="I182" s="188">
        <v>750</v>
      </c>
      <c r="J182" s="190" t="s">
        <v>1039</v>
      </c>
      <c r="K182" s="200">
        <v>0.6</v>
      </c>
      <c r="L182" s="291">
        <f t="shared" si="33"/>
        <v>0.4</v>
      </c>
      <c r="M182" s="290">
        <v>7500</v>
      </c>
      <c r="N182" s="289">
        <v>5000</v>
      </c>
      <c r="O182" s="288">
        <f t="shared" si="34"/>
        <v>7500</v>
      </c>
      <c r="P182" s="201">
        <v>0</v>
      </c>
      <c r="Q182" s="202">
        <f t="shared" si="35"/>
        <v>7500</v>
      </c>
      <c r="R182" s="390">
        <v>13661.86</v>
      </c>
      <c r="S182" s="287">
        <f t="shared" si="46"/>
        <v>7500</v>
      </c>
      <c r="T182" s="391">
        <f t="shared" si="47"/>
        <v>0</v>
      </c>
      <c r="U182" s="392">
        <f>W182/L182</f>
        <v>18750</v>
      </c>
      <c r="V182" s="393">
        <f t="shared" si="40"/>
        <v>11250</v>
      </c>
      <c r="W182" s="394">
        <v>7500</v>
      </c>
      <c r="X182" s="431">
        <f t="shared" si="41"/>
        <v>0</v>
      </c>
      <c r="Y182" s="389">
        <f t="shared" si="36"/>
        <v>0</v>
      </c>
    </row>
    <row r="183" spans="1:368" x14ac:dyDescent="0.25">
      <c r="A183" s="195" t="s">
        <v>1040</v>
      </c>
      <c r="B183" s="186" t="str">
        <f t="shared" si="45"/>
        <v>Poy Sippi Public Library</v>
      </c>
      <c r="C183" s="196" t="s">
        <v>1041</v>
      </c>
      <c r="D183" s="197">
        <v>42</v>
      </c>
      <c r="E183" s="198">
        <v>1078</v>
      </c>
      <c r="F183" s="197">
        <v>1</v>
      </c>
      <c r="G183" s="197">
        <v>0</v>
      </c>
      <c r="H183" s="197" t="s">
        <v>720</v>
      </c>
      <c r="I183" s="197">
        <v>500</v>
      </c>
      <c r="J183" s="199" t="s">
        <v>1042</v>
      </c>
      <c r="K183" s="191">
        <v>0.7</v>
      </c>
      <c r="L183" s="297">
        <f t="shared" si="33"/>
        <v>0.30000000000000004</v>
      </c>
      <c r="M183" s="296">
        <v>5000</v>
      </c>
      <c r="N183" s="295">
        <v>5000</v>
      </c>
      <c r="O183" s="294">
        <f t="shared" si="34"/>
        <v>5000</v>
      </c>
      <c r="P183" s="192">
        <v>0</v>
      </c>
      <c r="Q183" s="193">
        <f t="shared" si="35"/>
        <v>5000</v>
      </c>
      <c r="R183" s="384">
        <v>9582.23</v>
      </c>
      <c r="S183" s="293">
        <f t="shared" si="46"/>
        <v>5000</v>
      </c>
      <c r="T183" s="385">
        <f t="shared" si="47"/>
        <v>0</v>
      </c>
      <c r="U183" s="386">
        <f t="shared" si="42"/>
        <v>13688.9</v>
      </c>
      <c r="V183" s="387">
        <f t="shared" si="40"/>
        <v>9582.23</v>
      </c>
      <c r="W183" s="388">
        <f t="shared" si="37"/>
        <v>4106.67</v>
      </c>
      <c r="X183" s="430">
        <f t="shared" si="41"/>
        <v>893.32999999999993</v>
      </c>
      <c r="Y183" s="389">
        <f t="shared" si="36"/>
        <v>0</v>
      </c>
    </row>
    <row r="184" spans="1:368" x14ac:dyDescent="0.25">
      <c r="A184" s="186" t="s">
        <v>1043</v>
      </c>
      <c r="B184" s="195" t="str">
        <f t="shared" si="45"/>
        <v>Poynette Area Public Library</v>
      </c>
      <c r="C184" s="187" t="s">
        <v>1044</v>
      </c>
      <c r="D184" s="188">
        <v>42</v>
      </c>
      <c r="E184" s="189">
        <v>6930</v>
      </c>
      <c r="F184" s="188">
        <v>1</v>
      </c>
      <c r="G184" s="188">
        <v>0</v>
      </c>
      <c r="H184" s="188" t="s">
        <v>605</v>
      </c>
      <c r="I184" s="188">
        <v>1000</v>
      </c>
      <c r="J184" s="190" t="s">
        <v>490</v>
      </c>
      <c r="K184" s="200">
        <v>0.6</v>
      </c>
      <c r="L184" s="291">
        <f t="shared" si="33"/>
        <v>0.4</v>
      </c>
      <c r="M184" s="290">
        <v>10000</v>
      </c>
      <c r="N184" s="289">
        <v>7500</v>
      </c>
      <c r="O184" s="288">
        <f t="shared" si="34"/>
        <v>10000</v>
      </c>
      <c r="P184" s="201">
        <v>0</v>
      </c>
      <c r="Q184" s="202">
        <f t="shared" si="35"/>
        <v>10000</v>
      </c>
      <c r="R184" s="390" t="s">
        <v>1176</v>
      </c>
      <c r="S184" s="287" t="s">
        <v>1176</v>
      </c>
      <c r="T184" s="391" t="s">
        <v>1176</v>
      </c>
      <c r="U184" s="392" t="s">
        <v>1176</v>
      </c>
      <c r="V184" s="393" t="s">
        <v>1176</v>
      </c>
      <c r="W184" s="394" t="s">
        <v>1176</v>
      </c>
      <c r="X184" s="431" t="s">
        <v>1176</v>
      </c>
      <c r="Y184" s="389" t="e">
        <f t="shared" si="36"/>
        <v>#VALUE!</v>
      </c>
    </row>
    <row r="185" spans="1:368" x14ac:dyDescent="0.25">
      <c r="A185" s="195" t="s">
        <v>1045</v>
      </c>
      <c r="B185" s="186" t="str">
        <f t="shared" si="45"/>
        <v>Presque Isle Community Library</v>
      </c>
      <c r="C185" s="196" t="s">
        <v>1046</v>
      </c>
      <c r="D185" s="197">
        <v>43</v>
      </c>
      <c r="E185" s="198">
        <v>632</v>
      </c>
      <c r="F185" s="197">
        <v>1</v>
      </c>
      <c r="G185" s="197">
        <v>0</v>
      </c>
      <c r="H185" s="197" t="s">
        <v>639</v>
      </c>
      <c r="I185" s="197">
        <v>500</v>
      </c>
      <c r="J185" s="199" t="s">
        <v>1047</v>
      </c>
      <c r="K185" s="191">
        <v>0.7</v>
      </c>
      <c r="L185" s="297">
        <f t="shared" si="33"/>
        <v>0.30000000000000004</v>
      </c>
      <c r="M185" s="296">
        <v>5000</v>
      </c>
      <c r="N185" s="295">
        <v>5000</v>
      </c>
      <c r="O185" s="294">
        <f t="shared" si="34"/>
        <v>5000</v>
      </c>
      <c r="P185" s="192">
        <v>0</v>
      </c>
      <c r="Q185" s="193">
        <f t="shared" si="35"/>
        <v>5000</v>
      </c>
      <c r="R185" s="384">
        <v>17224.05</v>
      </c>
      <c r="S185" s="293">
        <f>MIN(Q185,R185)</f>
        <v>5000</v>
      </c>
      <c r="T185" s="385">
        <f>Q185-S185</f>
        <v>0</v>
      </c>
      <c r="U185" s="386">
        <f>W185/L185</f>
        <v>16666.666666666664</v>
      </c>
      <c r="V185" s="387">
        <f t="shared" si="40"/>
        <v>11666.666666666664</v>
      </c>
      <c r="W185" s="388">
        <v>5000</v>
      </c>
      <c r="X185" s="430">
        <f t="shared" si="41"/>
        <v>0</v>
      </c>
      <c r="Y185" s="389">
        <f t="shared" si="36"/>
        <v>0</v>
      </c>
    </row>
    <row r="186" spans="1:368" x14ac:dyDescent="0.25">
      <c r="A186" s="186" t="s">
        <v>1048</v>
      </c>
      <c r="B186" s="195" t="str">
        <f t="shared" si="45"/>
        <v>Princeton Public Library</v>
      </c>
      <c r="C186" s="187" t="s">
        <v>1049</v>
      </c>
      <c r="D186" s="188">
        <v>43</v>
      </c>
      <c r="E186" s="189">
        <v>2864</v>
      </c>
      <c r="F186" s="188">
        <v>1</v>
      </c>
      <c r="G186" s="188">
        <v>0</v>
      </c>
      <c r="H186" s="188" t="s">
        <v>688</v>
      </c>
      <c r="I186" s="188">
        <v>750</v>
      </c>
      <c r="J186" s="190" t="s">
        <v>494</v>
      </c>
      <c r="K186" s="200">
        <v>0.7</v>
      </c>
      <c r="L186" s="291">
        <f t="shared" si="33"/>
        <v>0.30000000000000004</v>
      </c>
      <c r="M186" s="290">
        <v>7500</v>
      </c>
      <c r="N186" s="289">
        <v>5000</v>
      </c>
      <c r="O186" s="288">
        <f t="shared" si="34"/>
        <v>7500</v>
      </c>
      <c r="P186" s="201">
        <v>0</v>
      </c>
      <c r="Q186" s="202">
        <f t="shared" si="35"/>
        <v>7500</v>
      </c>
      <c r="R186" s="390" t="s">
        <v>1176</v>
      </c>
      <c r="S186" s="287" t="s">
        <v>1176</v>
      </c>
      <c r="T186" s="391" t="s">
        <v>1176</v>
      </c>
      <c r="U186" s="392" t="s">
        <v>1176</v>
      </c>
      <c r="V186" s="393" t="s">
        <v>1176</v>
      </c>
      <c r="W186" s="394" t="s">
        <v>1176</v>
      </c>
      <c r="X186" s="431" t="s">
        <v>1176</v>
      </c>
      <c r="Y186" s="389" t="e">
        <f t="shared" si="36"/>
        <v>#VALUE!</v>
      </c>
    </row>
    <row r="187" spans="1:368" x14ac:dyDescent="0.25">
      <c r="A187" s="195" t="s">
        <v>1050</v>
      </c>
      <c r="B187" s="186" t="str">
        <f t="shared" si="45"/>
        <v>Readstown Public Library</v>
      </c>
      <c r="C187" s="196" t="s">
        <v>1051</v>
      </c>
      <c r="D187" s="197">
        <v>42</v>
      </c>
      <c r="E187" s="198">
        <v>487</v>
      </c>
      <c r="F187" s="197">
        <v>1</v>
      </c>
      <c r="G187" s="197">
        <v>0</v>
      </c>
      <c r="H187" s="197" t="s">
        <v>632</v>
      </c>
      <c r="I187" s="197">
        <v>500</v>
      </c>
      <c r="J187" s="199" t="s">
        <v>1052</v>
      </c>
      <c r="K187" s="191">
        <v>0.7</v>
      </c>
      <c r="L187" s="297">
        <f t="shared" si="33"/>
        <v>0.30000000000000004</v>
      </c>
      <c r="M187" s="296">
        <v>5000</v>
      </c>
      <c r="N187" s="295">
        <v>5000</v>
      </c>
      <c r="O187" s="294">
        <f t="shared" si="34"/>
        <v>5000</v>
      </c>
      <c r="P187" s="192">
        <v>0</v>
      </c>
      <c r="Q187" s="193">
        <f t="shared" si="35"/>
        <v>5000</v>
      </c>
      <c r="R187" s="384" t="s">
        <v>1176</v>
      </c>
      <c r="S187" s="293" t="s">
        <v>1176</v>
      </c>
      <c r="T187" s="385" t="s">
        <v>1176</v>
      </c>
      <c r="U187" s="386" t="s">
        <v>1176</v>
      </c>
      <c r="V187" s="387" t="s">
        <v>1176</v>
      </c>
      <c r="W187" s="388" t="s">
        <v>1176</v>
      </c>
      <c r="X187" s="430" t="s">
        <v>1176</v>
      </c>
      <c r="Y187" s="389" t="e">
        <f t="shared" si="36"/>
        <v>#VALUE!</v>
      </c>
    </row>
    <row r="188" spans="1:368" x14ac:dyDescent="0.25">
      <c r="A188" s="186" t="s">
        <v>1053</v>
      </c>
      <c r="B188" s="195" t="str">
        <f t="shared" si="45"/>
        <v>Redgranite Public Library</v>
      </c>
      <c r="C188" s="187" t="s">
        <v>1054</v>
      </c>
      <c r="D188" s="188">
        <v>42</v>
      </c>
      <c r="E188" s="189">
        <v>2697</v>
      </c>
      <c r="F188" s="188">
        <v>1</v>
      </c>
      <c r="G188" s="188">
        <v>0</v>
      </c>
      <c r="H188" s="188" t="s">
        <v>720</v>
      </c>
      <c r="I188" s="188">
        <v>750</v>
      </c>
      <c r="J188" s="190" t="s">
        <v>1055</v>
      </c>
      <c r="K188" s="200">
        <v>0.8</v>
      </c>
      <c r="L188" s="291">
        <f t="shared" si="33"/>
        <v>0.19999999999999996</v>
      </c>
      <c r="M188" s="299">
        <v>7500</v>
      </c>
      <c r="N188" s="298">
        <v>7500</v>
      </c>
      <c r="O188" s="288">
        <f t="shared" si="34"/>
        <v>7500</v>
      </c>
      <c r="P188" s="201">
        <v>0</v>
      </c>
      <c r="Q188" s="202">
        <f t="shared" si="35"/>
        <v>7500</v>
      </c>
      <c r="R188" s="390">
        <v>9582.23</v>
      </c>
      <c r="S188" s="287">
        <f t="shared" ref="S188:S193" si="48">MIN(Q188,R188)</f>
        <v>7500</v>
      </c>
      <c r="T188" s="391">
        <f t="shared" ref="T188:T193" si="49">Q188-S188</f>
        <v>0</v>
      </c>
      <c r="U188" s="392">
        <f t="shared" si="42"/>
        <v>11977.787499999999</v>
      </c>
      <c r="V188" s="393">
        <f t="shared" si="40"/>
        <v>9582.23</v>
      </c>
      <c r="W188" s="394">
        <f t="shared" si="37"/>
        <v>2395.557499999999</v>
      </c>
      <c r="X188" s="431">
        <f t="shared" si="41"/>
        <v>5104.442500000001</v>
      </c>
      <c r="Y188" s="389">
        <f t="shared" si="36"/>
        <v>0</v>
      </c>
    </row>
    <row r="189" spans="1:368" x14ac:dyDescent="0.25">
      <c r="A189" s="195" t="s">
        <v>1056</v>
      </c>
      <c r="B189" s="186" t="str">
        <f t="shared" si="45"/>
        <v>Reeseville Public Library</v>
      </c>
      <c r="C189" s="196" t="s">
        <v>1057</v>
      </c>
      <c r="D189" s="197">
        <v>42</v>
      </c>
      <c r="E189" s="198">
        <v>1327</v>
      </c>
      <c r="F189" s="197">
        <v>1</v>
      </c>
      <c r="G189" s="197">
        <v>0</v>
      </c>
      <c r="H189" s="197" t="s">
        <v>677</v>
      </c>
      <c r="I189" s="197">
        <v>500</v>
      </c>
      <c r="J189" s="199" t="s">
        <v>1058</v>
      </c>
      <c r="K189" s="191">
        <v>0.7</v>
      </c>
      <c r="L189" s="297">
        <f t="shared" si="33"/>
        <v>0.30000000000000004</v>
      </c>
      <c r="M189" s="296">
        <v>5000</v>
      </c>
      <c r="N189" s="295">
        <v>5000</v>
      </c>
      <c r="O189" s="294">
        <f t="shared" si="34"/>
        <v>5000</v>
      </c>
      <c r="P189" s="192">
        <v>0</v>
      </c>
      <c r="Q189" s="193">
        <f t="shared" si="35"/>
        <v>5000</v>
      </c>
      <c r="R189" s="384">
        <v>9582.23</v>
      </c>
      <c r="S189" s="293">
        <f t="shared" si="48"/>
        <v>5000</v>
      </c>
      <c r="T189" s="385">
        <f t="shared" si="49"/>
        <v>0</v>
      </c>
      <c r="U189" s="386">
        <f t="shared" si="42"/>
        <v>13688.9</v>
      </c>
      <c r="V189" s="387">
        <f t="shared" si="40"/>
        <v>9582.23</v>
      </c>
      <c r="W189" s="388">
        <f t="shared" si="37"/>
        <v>4106.67</v>
      </c>
      <c r="X189" s="430">
        <f t="shared" si="41"/>
        <v>893.32999999999993</v>
      </c>
      <c r="Y189" s="389">
        <f t="shared" si="36"/>
        <v>0</v>
      </c>
    </row>
    <row r="190" spans="1:368" x14ac:dyDescent="0.25">
      <c r="A190" s="186" t="s">
        <v>1059</v>
      </c>
      <c r="B190" s="195" t="str">
        <f t="shared" si="45"/>
        <v>Rib Lake Public Library</v>
      </c>
      <c r="C190" s="187" t="s">
        <v>1060</v>
      </c>
      <c r="D190" s="188">
        <v>43</v>
      </c>
      <c r="E190" s="189">
        <v>1687</v>
      </c>
      <c r="F190" s="188">
        <v>1</v>
      </c>
      <c r="G190" s="188">
        <v>0</v>
      </c>
      <c r="H190" s="188" t="s">
        <v>862</v>
      </c>
      <c r="I190" s="188">
        <v>500</v>
      </c>
      <c r="J190" s="190" t="s">
        <v>501</v>
      </c>
      <c r="K190" s="200">
        <v>0.7</v>
      </c>
      <c r="L190" s="291">
        <f t="shared" si="33"/>
        <v>0.30000000000000004</v>
      </c>
      <c r="M190" s="299">
        <v>5000</v>
      </c>
      <c r="N190" s="298">
        <v>5000</v>
      </c>
      <c r="O190" s="288">
        <f t="shared" si="34"/>
        <v>5000</v>
      </c>
      <c r="P190" s="201">
        <v>0</v>
      </c>
      <c r="Q190" s="202">
        <f t="shared" si="35"/>
        <v>5000</v>
      </c>
      <c r="R190" s="390">
        <v>12200.57</v>
      </c>
      <c r="S190" s="287">
        <f t="shared" si="48"/>
        <v>5000</v>
      </c>
      <c r="T190" s="391">
        <f t="shared" si="49"/>
        <v>0</v>
      </c>
      <c r="U190" s="392">
        <f>W190/L190</f>
        <v>16666.666666666664</v>
      </c>
      <c r="V190" s="393">
        <f t="shared" si="40"/>
        <v>11666.666666666664</v>
      </c>
      <c r="W190" s="394">
        <v>5000</v>
      </c>
      <c r="X190" s="431">
        <f t="shared" si="41"/>
        <v>0</v>
      </c>
      <c r="Y190" s="389">
        <f t="shared" si="36"/>
        <v>0</v>
      </c>
    </row>
    <row r="191" spans="1:368" x14ac:dyDescent="0.25">
      <c r="A191" s="195" t="s">
        <v>1061</v>
      </c>
      <c r="B191" s="186" t="str">
        <f t="shared" si="45"/>
        <v>Rio Community Library</v>
      </c>
      <c r="C191" s="196" t="s">
        <v>1062</v>
      </c>
      <c r="D191" s="197">
        <v>42</v>
      </c>
      <c r="E191" s="198">
        <v>2404</v>
      </c>
      <c r="F191" s="197">
        <v>1</v>
      </c>
      <c r="G191" s="197">
        <v>0</v>
      </c>
      <c r="H191" s="197" t="s">
        <v>605</v>
      </c>
      <c r="I191" s="197">
        <v>750</v>
      </c>
      <c r="J191" s="199" t="s">
        <v>1063</v>
      </c>
      <c r="K191" s="191">
        <v>0.7</v>
      </c>
      <c r="L191" s="297">
        <f t="shared" si="33"/>
        <v>0.30000000000000004</v>
      </c>
      <c r="M191" s="290">
        <v>7500</v>
      </c>
      <c r="N191" s="289">
        <v>5000</v>
      </c>
      <c r="O191" s="294">
        <f t="shared" si="34"/>
        <v>7500</v>
      </c>
      <c r="P191" s="192">
        <v>0</v>
      </c>
      <c r="Q191" s="193">
        <f t="shared" si="35"/>
        <v>7500</v>
      </c>
      <c r="R191" s="384">
        <v>9582.23</v>
      </c>
      <c r="S191" s="293">
        <f t="shared" si="48"/>
        <v>7500</v>
      </c>
      <c r="T191" s="385">
        <f t="shared" si="49"/>
        <v>0</v>
      </c>
      <c r="U191" s="386">
        <f t="shared" si="42"/>
        <v>13688.9</v>
      </c>
      <c r="V191" s="387">
        <f t="shared" si="40"/>
        <v>9582.23</v>
      </c>
      <c r="W191" s="388">
        <f t="shared" si="37"/>
        <v>4106.67</v>
      </c>
      <c r="X191" s="430">
        <f t="shared" si="41"/>
        <v>3393.33</v>
      </c>
      <c r="Y191" s="389">
        <f t="shared" si="36"/>
        <v>0</v>
      </c>
    </row>
    <row r="192" spans="1:368" x14ac:dyDescent="0.25">
      <c r="A192" s="186" t="s">
        <v>1064</v>
      </c>
      <c r="B192" s="195" t="str">
        <f t="shared" si="45"/>
        <v>Rock Springs Public Library</v>
      </c>
      <c r="C192" s="187" t="s">
        <v>1065</v>
      </c>
      <c r="D192" s="188">
        <v>42</v>
      </c>
      <c r="E192" s="189">
        <v>589</v>
      </c>
      <c r="F192" s="188">
        <v>1</v>
      </c>
      <c r="G192" s="188">
        <v>0</v>
      </c>
      <c r="H192" s="188" t="s">
        <v>881</v>
      </c>
      <c r="I192" s="188">
        <v>500</v>
      </c>
      <c r="J192" s="190" t="s">
        <v>1066</v>
      </c>
      <c r="K192" s="200">
        <v>0.7</v>
      </c>
      <c r="L192" s="291">
        <f t="shared" si="33"/>
        <v>0.30000000000000004</v>
      </c>
      <c r="M192" s="299">
        <v>5000</v>
      </c>
      <c r="N192" s="298">
        <v>5000</v>
      </c>
      <c r="O192" s="288">
        <f t="shared" si="34"/>
        <v>5000</v>
      </c>
      <c r="P192" s="201">
        <v>0</v>
      </c>
      <c r="Q192" s="202">
        <f t="shared" si="35"/>
        <v>5000</v>
      </c>
      <c r="R192" s="390">
        <v>9582.23</v>
      </c>
      <c r="S192" s="287">
        <f t="shared" si="48"/>
        <v>5000</v>
      </c>
      <c r="T192" s="391">
        <f t="shared" si="49"/>
        <v>0</v>
      </c>
      <c r="U192" s="392">
        <f t="shared" si="42"/>
        <v>13688.9</v>
      </c>
      <c r="V192" s="393">
        <f t="shared" si="40"/>
        <v>9582.23</v>
      </c>
      <c r="W192" s="394">
        <f t="shared" si="37"/>
        <v>4106.67</v>
      </c>
      <c r="X192" s="431">
        <f t="shared" si="41"/>
        <v>893.32999999999993</v>
      </c>
      <c r="Y192" s="389">
        <f t="shared" si="36"/>
        <v>0</v>
      </c>
    </row>
    <row r="193" spans="1:368" s="205" customFormat="1" x14ac:dyDescent="0.25">
      <c r="A193" s="195" t="s">
        <v>1188</v>
      </c>
      <c r="B193" s="186" t="str">
        <f t="shared" si="45"/>
        <v>Rosholt Branch Library (Portage County Public Library)</v>
      </c>
      <c r="C193" s="196"/>
      <c r="D193" s="197"/>
      <c r="E193" s="198"/>
      <c r="F193" s="197"/>
      <c r="G193" s="197"/>
      <c r="H193" s="197"/>
      <c r="I193" s="197"/>
      <c r="J193" s="199"/>
      <c r="K193" s="191">
        <v>0.6</v>
      </c>
      <c r="L193" s="297">
        <f t="shared" si="33"/>
        <v>0.4</v>
      </c>
      <c r="M193" s="296" t="s">
        <v>1184</v>
      </c>
      <c r="N193" s="295">
        <v>5000</v>
      </c>
      <c r="O193" s="294">
        <f t="shared" si="34"/>
        <v>5000</v>
      </c>
      <c r="P193" s="192">
        <v>0</v>
      </c>
      <c r="Q193" s="193">
        <f t="shared" si="35"/>
        <v>5000</v>
      </c>
      <c r="R193" s="384">
        <v>5666.48</v>
      </c>
      <c r="S193" s="293">
        <f t="shared" si="48"/>
        <v>5000</v>
      </c>
      <c r="T193" s="385">
        <f t="shared" si="49"/>
        <v>0</v>
      </c>
      <c r="U193" s="386">
        <f t="shared" si="42"/>
        <v>9444.1333333333332</v>
      </c>
      <c r="V193" s="387">
        <f t="shared" si="40"/>
        <v>5666.48</v>
      </c>
      <c r="W193" s="388">
        <f t="shared" si="37"/>
        <v>3777.6533333333336</v>
      </c>
      <c r="X193" s="430">
        <f t="shared" si="41"/>
        <v>1222.3466666666664</v>
      </c>
      <c r="Y193" s="389">
        <f t="shared" si="36"/>
        <v>0</v>
      </c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</row>
    <row r="194" spans="1:368" s="205" customFormat="1" x14ac:dyDescent="0.25">
      <c r="A194" s="186" t="s">
        <v>1172</v>
      </c>
      <c r="B194" s="195" t="str">
        <f t="shared" si="45"/>
        <v>S. Verna Fowler Academic / Menominee Public Library</v>
      </c>
      <c r="C194" s="187"/>
      <c r="D194" s="188"/>
      <c r="E194" s="189"/>
      <c r="F194" s="188"/>
      <c r="G194" s="188"/>
      <c r="H194" s="188"/>
      <c r="I194" s="188"/>
      <c r="J194" s="190"/>
      <c r="K194" s="200">
        <v>0.9</v>
      </c>
      <c r="L194" s="291">
        <f t="shared" si="33"/>
        <v>9.9999999999999978E-2</v>
      </c>
      <c r="M194" s="299" t="s">
        <v>1184</v>
      </c>
      <c r="N194" s="298">
        <v>7500</v>
      </c>
      <c r="O194" s="288">
        <f t="shared" si="34"/>
        <v>7500</v>
      </c>
      <c r="P194" s="201">
        <v>0</v>
      </c>
      <c r="Q194" s="202">
        <f t="shared" si="35"/>
        <v>7500</v>
      </c>
      <c r="R194" s="390" t="s">
        <v>1176</v>
      </c>
      <c r="S194" s="287" t="s">
        <v>1176</v>
      </c>
      <c r="T194" s="391" t="s">
        <v>1176</v>
      </c>
      <c r="U194" s="392" t="s">
        <v>1176</v>
      </c>
      <c r="V194" s="393" t="s">
        <v>1176</v>
      </c>
      <c r="W194" s="394" t="s">
        <v>1176</v>
      </c>
      <c r="X194" s="431" t="s">
        <v>1176</v>
      </c>
      <c r="Y194" s="389" t="e">
        <f t="shared" si="36"/>
        <v>#VALUE!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</row>
    <row r="195" spans="1:368" x14ac:dyDescent="0.25">
      <c r="A195" s="195" t="s">
        <v>1067</v>
      </c>
      <c r="B195" s="186" t="str">
        <f t="shared" si="45"/>
        <v>Scandinavia Public Library</v>
      </c>
      <c r="C195" s="196" t="s">
        <v>1068</v>
      </c>
      <c r="D195" s="197">
        <v>42</v>
      </c>
      <c r="E195" s="198">
        <v>916</v>
      </c>
      <c r="F195" s="197">
        <v>1</v>
      </c>
      <c r="G195" s="197">
        <v>0</v>
      </c>
      <c r="H195" s="197" t="s">
        <v>852</v>
      </c>
      <c r="I195" s="197">
        <v>500</v>
      </c>
      <c r="J195" s="199" t="s">
        <v>1069</v>
      </c>
      <c r="K195" s="191">
        <v>0.6</v>
      </c>
      <c r="L195" s="297">
        <f t="shared" ref="L195:L235" si="50">1-K195</f>
        <v>0.4</v>
      </c>
      <c r="M195" s="296">
        <v>5000</v>
      </c>
      <c r="N195" s="295">
        <v>5000</v>
      </c>
      <c r="O195" s="294">
        <f t="shared" ref="O195:O236" si="51">MAX(M195,N195)</f>
        <v>5000</v>
      </c>
      <c r="P195" s="192">
        <v>0</v>
      </c>
      <c r="Q195" s="193">
        <f t="shared" ref="Q195:Q235" si="52">O195-P195</f>
        <v>5000</v>
      </c>
      <c r="R195" s="384">
        <v>9582.23</v>
      </c>
      <c r="S195" s="293">
        <f t="shared" ref="S195:S201" si="53">MIN(Q195,R195)</f>
        <v>5000</v>
      </c>
      <c r="T195" s="385">
        <f t="shared" ref="T195:T201" si="54">Q195-S195</f>
        <v>0</v>
      </c>
      <c r="U195" s="386">
        <f>W195/L195</f>
        <v>12500</v>
      </c>
      <c r="V195" s="387">
        <f t="shared" si="40"/>
        <v>7500</v>
      </c>
      <c r="W195" s="388">
        <v>5000</v>
      </c>
      <c r="X195" s="430">
        <f t="shared" si="41"/>
        <v>0</v>
      </c>
      <c r="Y195" s="389">
        <f t="shared" si="36"/>
        <v>0</v>
      </c>
    </row>
    <row r="196" spans="1:368" x14ac:dyDescent="0.25">
      <c r="A196" s="186" t="s">
        <v>1070</v>
      </c>
      <c r="B196" s="195" t="str">
        <f t="shared" si="45"/>
        <v>Shell Lake Public Library</v>
      </c>
      <c r="C196" s="187" t="s">
        <v>1071</v>
      </c>
      <c r="D196" s="188">
        <v>42</v>
      </c>
      <c r="E196" s="189">
        <v>4436</v>
      </c>
      <c r="F196" s="188">
        <v>1</v>
      </c>
      <c r="G196" s="188">
        <v>0</v>
      </c>
      <c r="H196" s="188" t="s">
        <v>1072</v>
      </c>
      <c r="I196" s="188">
        <v>750</v>
      </c>
      <c r="J196" s="190" t="s">
        <v>519</v>
      </c>
      <c r="K196" s="200">
        <v>0.8</v>
      </c>
      <c r="L196" s="291">
        <f t="shared" si="50"/>
        <v>0.19999999999999996</v>
      </c>
      <c r="M196" s="290">
        <v>7500</v>
      </c>
      <c r="N196" s="289">
        <v>5000</v>
      </c>
      <c r="O196" s="288">
        <f t="shared" si="51"/>
        <v>7500</v>
      </c>
      <c r="P196" s="201">
        <v>0</v>
      </c>
      <c r="Q196" s="202">
        <f t="shared" si="52"/>
        <v>7500</v>
      </c>
      <c r="R196" s="390">
        <v>9582.23</v>
      </c>
      <c r="S196" s="287">
        <f t="shared" si="53"/>
        <v>7500</v>
      </c>
      <c r="T196" s="391">
        <f t="shared" si="54"/>
        <v>0</v>
      </c>
      <c r="U196" s="392">
        <f t="shared" si="42"/>
        <v>11977.787499999999</v>
      </c>
      <c r="V196" s="393">
        <f t="shared" si="40"/>
        <v>9582.23</v>
      </c>
      <c r="W196" s="394">
        <f t="shared" ref="W196:W234" si="55">U196*L196</f>
        <v>2395.557499999999</v>
      </c>
      <c r="X196" s="431">
        <f t="shared" si="41"/>
        <v>5104.442500000001</v>
      </c>
      <c r="Y196" s="389">
        <f t="shared" ref="Y196:Y236" si="56">U196-V196-W196</f>
        <v>0</v>
      </c>
    </row>
    <row r="197" spans="1:368" x14ac:dyDescent="0.25">
      <c r="A197" s="195" t="s">
        <v>1073</v>
      </c>
      <c r="B197" s="186" t="str">
        <f t="shared" si="45"/>
        <v>Shiocton Public Library</v>
      </c>
      <c r="C197" s="196" t="s">
        <v>1074</v>
      </c>
      <c r="D197" s="197">
        <v>42</v>
      </c>
      <c r="E197" s="198">
        <v>1739</v>
      </c>
      <c r="F197" s="197">
        <v>1</v>
      </c>
      <c r="G197" s="197">
        <v>0</v>
      </c>
      <c r="H197" s="197" t="s">
        <v>645</v>
      </c>
      <c r="I197" s="197">
        <v>500</v>
      </c>
      <c r="J197" s="199" t="s">
        <v>520</v>
      </c>
      <c r="K197" s="191">
        <v>0.6</v>
      </c>
      <c r="L197" s="297">
        <f t="shared" si="50"/>
        <v>0.4</v>
      </c>
      <c r="M197" s="299">
        <v>5000</v>
      </c>
      <c r="N197" s="298">
        <v>5000</v>
      </c>
      <c r="O197" s="294">
        <f t="shared" si="51"/>
        <v>5000</v>
      </c>
      <c r="P197" s="192">
        <v>0</v>
      </c>
      <c r="Q197" s="193">
        <f t="shared" si="52"/>
        <v>5000</v>
      </c>
      <c r="R197" s="384">
        <v>9582.23</v>
      </c>
      <c r="S197" s="293">
        <f t="shared" si="53"/>
        <v>5000</v>
      </c>
      <c r="T197" s="385">
        <f t="shared" si="54"/>
        <v>0</v>
      </c>
      <c r="U197" s="386">
        <f>W197/L197</f>
        <v>12500</v>
      </c>
      <c r="V197" s="387">
        <f t="shared" si="40"/>
        <v>7500</v>
      </c>
      <c r="W197" s="388">
        <v>5000</v>
      </c>
      <c r="X197" s="430">
        <f t="shared" si="41"/>
        <v>0</v>
      </c>
      <c r="Y197" s="389">
        <f t="shared" si="56"/>
        <v>0</v>
      </c>
    </row>
    <row r="198" spans="1:368" x14ac:dyDescent="0.25">
      <c r="A198" s="186" t="s">
        <v>1075</v>
      </c>
      <c r="B198" s="195" t="str">
        <f t="shared" si="45"/>
        <v>Shirley M. Wright Memorial Library</v>
      </c>
      <c r="C198" s="187" t="s">
        <v>1076</v>
      </c>
      <c r="D198" s="188">
        <v>42</v>
      </c>
      <c r="E198" s="189">
        <v>3558</v>
      </c>
      <c r="F198" s="188">
        <v>1</v>
      </c>
      <c r="G198" s="188">
        <v>0</v>
      </c>
      <c r="H198" s="188" t="s">
        <v>649</v>
      </c>
      <c r="I198" s="188">
        <v>750</v>
      </c>
      <c r="J198" s="190" t="s">
        <v>1077</v>
      </c>
      <c r="K198" s="200">
        <v>0.6</v>
      </c>
      <c r="L198" s="291">
        <f t="shared" si="50"/>
        <v>0.4</v>
      </c>
      <c r="M198" s="290">
        <v>7500</v>
      </c>
      <c r="N198" s="289">
        <v>5000</v>
      </c>
      <c r="O198" s="288">
        <f t="shared" si="51"/>
        <v>7500</v>
      </c>
      <c r="P198" s="201">
        <v>403</v>
      </c>
      <c r="Q198" s="202">
        <f t="shared" si="52"/>
        <v>7097</v>
      </c>
      <c r="R198" s="390">
        <v>18206.23</v>
      </c>
      <c r="S198" s="287">
        <f t="shared" si="53"/>
        <v>7097</v>
      </c>
      <c r="T198" s="391">
        <f t="shared" si="54"/>
        <v>0</v>
      </c>
      <c r="U198" s="392">
        <f>W198/L198</f>
        <v>17742.5</v>
      </c>
      <c r="V198" s="393">
        <f t="shared" si="40"/>
        <v>10645.5</v>
      </c>
      <c r="W198" s="394">
        <v>7097</v>
      </c>
      <c r="X198" s="431">
        <f t="shared" si="41"/>
        <v>0</v>
      </c>
      <c r="Y198" s="389">
        <f t="shared" si="56"/>
        <v>0</v>
      </c>
    </row>
    <row r="199" spans="1:368" ht="15" customHeight="1" x14ac:dyDescent="0.25">
      <c r="A199" s="195" t="s">
        <v>1078</v>
      </c>
      <c r="B199" s="186" t="str">
        <f t="shared" si="45"/>
        <v>Soldiers Grove Public Library</v>
      </c>
      <c r="C199" s="196" t="s">
        <v>1079</v>
      </c>
      <c r="D199" s="197">
        <v>43</v>
      </c>
      <c r="E199" s="198">
        <v>2120</v>
      </c>
      <c r="F199" s="197">
        <v>1</v>
      </c>
      <c r="G199" s="197">
        <v>0</v>
      </c>
      <c r="H199" s="197" t="s">
        <v>809</v>
      </c>
      <c r="I199" s="197">
        <v>750</v>
      </c>
      <c r="J199" s="199" t="s">
        <v>1080</v>
      </c>
      <c r="K199" s="191">
        <v>0.8</v>
      </c>
      <c r="L199" s="297">
        <f t="shared" si="50"/>
        <v>0.19999999999999996</v>
      </c>
      <c r="M199" s="290">
        <v>7500</v>
      </c>
      <c r="N199" s="289">
        <v>5000</v>
      </c>
      <c r="O199" s="294">
        <f t="shared" si="51"/>
        <v>7500</v>
      </c>
      <c r="P199" s="192">
        <v>0</v>
      </c>
      <c r="Q199" s="193">
        <f t="shared" si="52"/>
        <v>7500</v>
      </c>
      <c r="R199" s="384">
        <v>17727.12</v>
      </c>
      <c r="S199" s="293">
        <f t="shared" si="53"/>
        <v>7500</v>
      </c>
      <c r="T199" s="385">
        <f t="shared" si="54"/>
        <v>0</v>
      </c>
      <c r="U199" s="386">
        <f t="shared" si="42"/>
        <v>22158.899999999998</v>
      </c>
      <c r="V199" s="387">
        <f t="shared" si="40"/>
        <v>17727.12</v>
      </c>
      <c r="W199" s="388">
        <f t="shared" si="55"/>
        <v>4431.7799999999988</v>
      </c>
      <c r="X199" s="430">
        <f t="shared" si="41"/>
        <v>3068.2200000000012</v>
      </c>
      <c r="Y199" s="389">
        <f t="shared" si="56"/>
        <v>0</v>
      </c>
    </row>
    <row r="200" spans="1:368" s="205" customFormat="1" x14ac:dyDescent="0.25">
      <c r="A200" s="186" t="s">
        <v>1189</v>
      </c>
      <c r="B200" s="195" t="str">
        <f t="shared" si="45"/>
        <v>Solon Springs Joan Salmen Memorial Library Branch (Superior Public Library)</v>
      </c>
      <c r="C200" s="187"/>
      <c r="D200" s="188"/>
      <c r="E200" s="189"/>
      <c r="F200" s="188"/>
      <c r="G200" s="188"/>
      <c r="H200" s="188"/>
      <c r="I200" s="188"/>
      <c r="J200" s="190"/>
      <c r="K200" s="200">
        <v>0.7</v>
      </c>
      <c r="L200" s="291">
        <f t="shared" si="50"/>
        <v>0.30000000000000004</v>
      </c>
      <c r="M200" s="299" t="s">
        <v>1184</v>
      </c>
      <c r="N200" s="298">
        <v>5000</v>
      </c>
      <c r="O200" s="288">
        <f t="shared" si="51"/>
        <v>5000</v>
      </c>
      <c r="P200" s="201">
        <v>0</v>
      </c>
      <c r="Q200" s="202">
        <f t="shared" si="52"/>
        <v>5000</v>
      </c>
      <c r="R200" s="390">
        <v>9582.23</v>
      </c>
      <c r="S200" s="287">
        <f t="shared" si="53"/>
        <v>5000</v>
      </c>
      <c r="T200" s="391">
        <f t="shared" si="54"/>
        <v>0</v>
      </c>
      <c r="U200" s="392">
        <f t="shared" ref="U200:U236" si="57">R200/K200</f>
        <v>13688.9</v>
      </c>
      <c r="V200" s="393">
        <f t="shared" ref="V200:V236" si="58">U200*K200</f>
        <v>9582.23</v>
      </c>
      <c r="W200" s="394">
        <f t="shared" si="55"/>
        <v>4106.67</v>
      </c>
      <c r="X200" s="431">
        <f t="shared" ref="X200:X235" si="59">Q200-W200</f>
        <v>893.32999999999993</v>
      </c>
      <c r="Y200" s="389">
        <f t="shared" si="56"/>
        <v>0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</row>
    <row r="201" spans="1:368" x14ac:dyDescent="0.25">
      <c r="A201" s="195" t="s">
        <v>1081</v>
      </c>
      <c r="B201" s="186" t="str">
        <f t="shared" si="45"/>
        <v>Spring Green Community Library</v>
      </c>
      <c r="C201" s="196" t="s">
        <v>1082</v>
      </c>
      <c r="D201" s="197">
        <v>42</v>
      </c>
      <c r="E201" s="198">
        <v>4109</v>
      </c>
      <c r="F201" s="197">
        <v>1</v>
      </c>
      <c r="G201" s="197">
        <v>0</v>
      </c>
      <c r="H201" s="197" t="s">
        <v>881</v>
      </c>
      <c r="I201" s="197">
        <v>750</v>
      </c>
      <c r="J201" s="199" t="s">
        <v>1083</v>
      </c>
      <c r="K201" s="191">
        <v>0.6</v>
      </c>
      <c r="L201" s="297">
        <f t="shared" si="50"/>
        <v>0.4</v>
      </c>
      <c r="M201" s="290">
        <v>7500</v>
      </c>
      <c r="N201" s="289">
        <v>5000</v>
      </c>
      <c r="O201" s="294">
        <f t="shared" si="51"/>
        <v>7500</v>
      </c>
      <c r="P201" s="192">
        <v>0</v>
      </c>
      <c r="Q201" s="193">
        <f t="shared" si="52"/>
        <v>7500</v>
      </c>
      <c r="R201" s="384">
        <v>9582.23</v>
      </c>
      <c r="S201" s="293">
        <f t="shared" si="53"/>
        <v>7500</v>
      </c>
      <c r="T201" s="385">
        <f t="shared" si="54"/>
        <v>0</v>
      </c>
      <c r="U201" s="386">
        <f t="shared" si="57"/>
        <v>15970.383333333333</v>
      </c>
      <c r="V201" s="387">
        <f t="shared" si="58"/>
        <v>9582.23</v>
      </c>
      <c r="W201" s="388">
        <f t="shared" si="55"/>
        <v>6388.1533333333336</v>
      </c>
      <c r="X201" s="430">
        <f t="shared" si="59"/>
        <v>1111.8466666666664</v>
      </c>
      <c r="Y201" s="389">
        <f t="shared" si="56"/>
        <v>0</v>
      </c>
    </row>
    <row r="202" spans="1:368" s="205" customFormat="1" x14ac:dyDescent="0.25">
      <c r="A202" s="186" t="s">
        <v>1190</v>
      </c>
      <c r="B202" s="195" t="str">
        <f t="shared" si="45"/>
        <v>Spencer Branch Library (Marathon County Public Library)</v>
      </c>
      <c r="C202" s="187"/>
      <c r="D202" s="188"/>
      <c r="E202" s="189"/>
      <c r="F202" s="188"/>
      <c r="G202" s="188"/>
      <c r="H202" s="188"/>
      <c r="I202" s="188"/>
      <c r="J202" s="190"/>
      <c r="K202" s="200">
        <v>0.7</v>
      </c>
      <c r="L202" s="291">
        <f t="shared" si="50"/>
        <v>0.30000000000000004</v>
      </c>
      <c r="M202" s="299" t="s">
        <v>1184</v>
      </c>
      <c r="N202" s="298">
        <v>5000</v>
      </c>
      <c r="O202" s="288">
        <f t="shared" si="51"/>
        <v>5000</v>
      </c>
      <c r="P202" s="201">
        <v>0</v>
      </c>
      <c r="Q202" s="202">
        <f t="shared" si="52"/>
        <v>5000</v>
      </c>
      <c r="R202" s="390" t="s">
        <v>1176</v>
      </c>
      <c r="S202" s="287" t="s">
        <v>1176</v>
      </c>
      <c r="T202" s="391" t="s">
        <v>1176</v>
      </c>
      <c r="U202" s="392" t="s">
        <v>1176</v>
      </c>
      <c r="V202" s="393" t="s">
        <v>1176</v>
      </c>
      <c r="W202" s="394" t="s">
        <v>1176</v>
      </c>
      <c r="X202" s="431" t="s">
        <v>1176</v>
      </c>
      <c r="Y202" s="389" t="e">
        <f t="shared" si="56"/>
        <v>#VALUE!</v>
      </c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</row>
    <row r="203" spans="1:368" s="205" customFormat="1" x14ac:dyDescent="0.25">
      <c r="A203" s="195" t="s">
        <v>1173</v>
      </c>
      <c r="B203" s="186" t="str">
        <f t="shared" si="45"/>
        <v>Spring Green Community Library</v>
      </c>
      <c r="C203" s="196"/>
      <c r="D203" s="197"/>
      <c r="E203" s="198"/>
      <c r="F203" s="197"/>
      <c r="G203" s="197"/>
      <c r="H203" s="197"/>
      <c r="I203" s="197"/>
      <c r="J203" s="199"/>
      <c r="K203" s="191">
        <v>0.6</v>
      </c>
      <c r="L203" s="297">
        <f t="shared" si="50"/>
        <v>0.4</v>
      </c>
      <c r="M203" s="296" t="s">
        <v>1184</v>
      </c>
      <c r="N203" s="295">
        <v>5000</v>
      </c>
      <c r="O203" s="294">
        <f t="shared" si="51"/>
        <v>5000</v>
      </c>
      <c r="P203" s="192">
        <v>0</v>
      </c>
      <c r="Q203" s="193">
        <f t="shared" si="52"/>
        <v>5000</v>
      </c>
      <c r="R203" s="384">
        <v>22978.18</v>
      </c>
      <c r="S203" s="293">
        <f>MIN(Q203,R203)</f>
        <v>5000</v>
      </c>
      <c r="T203" s="385">
        <f>Q203-S203</f>
        <v>0</v>
      </c>
      <c r="U203" s="386">
        <f>W203/L203</f>
        <v>12500</v>
      </c>
      <c r="V203" s="387">
        <f t="shared" si="58"/>
        <v>7500</v>
      </c>
      <c r="W203" s="388">
        <v>5000</v>
      </c>
      <c r="X203" s="430">
        <f t="shared" si="59"/>
        <v>0</v>
      </c>
      <c r="Y203" s="389">
        <f t="shared" si="56"/>
        <v>0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</row>
    <row r="204" spans="1:368" x14ac:dyDescent="0.25">
      <c r="A204" s="186" t="s">
        <v>1084</v>
      </c>
      <c r="B204" s="195" t="str">
        <f t="shared" si="45"/>
        <v>Spring Valley Public Library</v>
      </c>
      <c r="C204" s="187" t="s">
        <v>1085</v>
      </c>
      <c r="D204" s="188">
        <v>42</v>
      </c>
      <c r="E204" s="189">
        <v>2822</v>
      </c>
      <c r="F204" s="188">
        <v>1</v>
      </c>
      <c r="G204" s="188">
        <v>0</v>
      </c>
      <c r="H204" s="188" t="s">
        <v>765</v>
      </c>
      <c r="I204" s="188">
        <v>750</v>
      </c>
      <c r="J204" s="190" t="s">
        <v>530</v>
      </c>
      <c r="K204" s="200">
        <v>0.6</v>
      </c>
      <c r="L204" s="291">
        <f t="shared" si="50"/>
        <v>0.4</v>
      </c>
      <c r="M204" s="290">
        <v>7500</v>
      </c>
      <c r="N204" s="289">
        <v>5000</v>
      </c>
      <c r="O204" s="288">
        <f t="shared" si="51"/>
        <v>7500</v>
      </c>
      <c r="P204" s="201">
        <v>0</v>
      </c>
      <c r="Q204" s="202">
        <f t="shared" si="52"/>
        <v>7500</v>
      </c>
      <c r="R204" s="390">
        <v>9582.23</v>
      </c>
      <c r="S204" s="287">
        <f>MIN(Q204,R204)</f>
        <v>7500</v>
      </c>
      <c r="T204" s="391">
        <f>Q204-S204</f>
        <v>0</v>
      </c>
      <c r="U204" s="392">
        <f t="shared" si="57"/>
        <v>15970.383333333333</v>
      </c>
      <c r="V204" s="393">
        <f t="shared" si="58"/>
        <v>9582.23</v>
      </c>
      <c r="W204" s="394">
        <f t="shared" si="55"/>
        <v>6388.1533333333336</v>
      </c>
      <c r="X204" s="431">
        <f t="shared" si="59"/>
        <v>1111.8466666666664</v>
      </c>
      <c r="Y204" s="389">
        <f t="shared" si="56"/>
        <v>0</v>
      </c>
    </row>
    <row r="205" spans="1:368" x14ac:dyDescent="0.25">
      <c r="A205" s="195" t="s">
        <v>1086</v>
      </c>
      <c r="B205" s="186" t="str">
        <f t="shared" si="45"/>
        <v>St. Croix Falls Public Library</v>
      </c>
      <c r="C205" s="196" t="s">
        <v>1087</v>
      </c>
      <c r="D205" s="197">
        <v>42</v>
      </c>
      <c r="E205" s="198">
        <v>6137</v>
      </c>
      <c r="F205" s="197">
        <v>1</v>
      </c>
      <c r="G205" s="197">
        <v>0</v>
      </c>
      <c r="H205" s="197" t="s">
        <v>622</v>
      </c>
      <c r="I205" s="197">
        <v>1000</v>
      </c>
      <c r="J205" s="199" t="s">
        <v>1088</v>
      </c>
      <c r="K205" s="191">
        <v>0.6</v>
      </c>
      <c r="L205" s="297">
        <f t="shared" si="50"/>
        <v>0.4</v>
      </c>
      <c r="M205" s="290">
        <v>10000</v>
      </c>
      <c r="N205" s="289">
        <v>7500</v>
      </c>
      <c r="O205" s="294">
        <f t="shared" si="51"/>
        <v>10000</v>
      </c>
      <c r="P205" s="192">
        <v>0</v>
      </c>
      <c r="Q205" s="193">
        <f t="shared" si="52"/>
        <v>10000</v>
      </c>
      <c r="R205" s="384">
        <v>17966.669999999998</v>
      </c>
      <c r="S205" s="293">
        <f>MIN(Q205,R205)</f>
        <v>10000</v>
      </c>
      <c r="T205" s="385">
        <f>Q205-S205</f>
        <v>0</v>
      </c>
      <c r="U205" s="386">
        <f>W205/L205</f>
        <v>25000</v>
      </c>
      <c r="V205" s="387">
        <f t="shared" si="58"/>
        <v>15000</v>
      </c>
      <c r="W205" s="388">
        <v>10000</v>
      </c>
      <c r="X205" s="430">
        <f t="shared" si="59"/>
        <v>0</v>
      </c>
      <c r="Y205" s="389">
        <f t="shared" si="56"/>
        <v>0</v>
      </c>
    </row>
    <row r="206" spans="1:368" s="205" customFormat="1" x14ac:dyDescent="0.25">
      <c r="A206" s="186" t="s">
        <v>1191</v>
      </c>
      <c r="B206" s="195" t="str">
        <f t="shared" si="45"/>
        <v>Stratford Branch (Marathon County Public Library)</v>
      </c>
      <c r="C206" s="187"/>
      <c r="D206" s="188"/>
      <c r="E206" s="189"/>
      <c r="F206" s="188"/>
      <c r="G206" s="188"/>
      <c r="H206" s="188"/>
      <c r="I206" s="188"/>
      <c r="J206" s="190"/>
      <c r="K206" s="200">
        <v>0.5</v>
      </c>
      <c r="L206" s="291">
        <f t="shared" si="50"/>
        <v>0.5</v>
      </c>
      <c r="M206" s="299" t="s">
        <v>1184</v>
      </c>
      <c r="N206" s="298">
        <v>5000</v>
      </c>
      <c r="O206" s="288">
        <f t="shared" si="51"/>
        <v>5000</v>
      </c>
      <c r="P206" s="201">
        <v>0</v>
      </c>
      <c r="Q206" s="202">
        <f t="shared" si="52"/>
        <v>5000</v>
      </c>
      <c r="R206" s="390" t="s">
        <v>1176</v>
      </c>
      <c r="S206" s="287" t="s">
        <v>1176</v>
      </c>
      <c r="T206" s="391" t="s">
        <v>1176</v>
      </c>
      <c r="U206" s="392" t="s">
        <v>1176</v>
      </c>
      <c r="V206" s="393" t="s">
        <v>1176</v>
      </c>
      <c r="W206" s="394" t="s">
        <v>1176</v>
      </c>
      <c r="X206" s="431" t="s">
        <v>1176</v>
      </c>
      <c r="Y206" s="389" t="e">
        <f t="shared" si="56"/>
        <v>#VALUE!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</row>
    <row r="207" spans="1:368" x14ac:dyDescent="0.25">
      <c r="A207" s="195" t="s">
        <v>1089</v>
      </c>
      <c r="B207" s="186" t="str">
        <f t="shared" si="45"/>
        <v>Strum Public Library</v>
      </c>
      <c r="C207" s="196" t="s">
        <v>1090</v>
      </c>
      <c r="D207" s="197">
        <v>42</v>
      </c>
      <c r="E207" s="198">
        <v>1976</v>
      </c>
      <c r="F207" s="197">
        <v>1</v>
      </c>
      <c r="G207" s="197">
        <v>0</v>
      </c>
      <c r="H207" s="197" t="s">
        <v>649</v>
      </c>
      <c r="I207" s="197">
        <v>500</v>
      </c>
      <c r="J207" s="199" t="s">
        <v>1091</v>
      </c>
      <c r="K207" s="191">
        <v>0.6</v>
      </c>
      <c r="L207" s="297">
        <f t="shared" si="50"/>
        <v>0.4</v>
      </c>
      <c r="M207" s="296">
        <v>5000</v>
      </c>
      <c r="N207" s="295">
        <v>5000</v>
      </c>
      <c r="O207" s="294">
        <f t="shared" si="51"/>
        <v>5000</v>
      </c>
      <c r="P207" s="192">
        <v>403</v>
      </c>
      <c r="Q207" s="193">
        <f t="shared" si="52"/>
        <v>4597</v>
      </c>
      <c r="R207" s="384">
        <v>11259.12</v>
      </c>
      <c r="S207" s="293">
        <f>MIN(Q207,R207)</f>
        <v>4597</v>
      </c>
      <c r="T207" s="385">
        <f>Q207-S207</f>
        <v>0</v>
      </c>
      <c r="U207" s="386">
        <f>W207/L207</f>
        <v>11492.5</v>
      </c>
      <c r="V207" s="387">
        <f t="shared" si="58"/>
        <v>6895.5</v>
      </c>
      <c r="W207" s="388">
        <v>4597</v>
      </c>
      <c r="X207" s="430">
        <f t="shared" si="59"/>
        <v>0</v>
      </c>
      <c r="Y207" s="389">
        <f t="shared" si="56"/>
        <v>0</v>
      </c>
    </row>
    <row r="208" spans="1:368" x14ac:dyDescent="0.25">
      <c r="A208" s="186" t="s">
        <v>1092</v>
      </c>
      <c r="B208" s="195" t="str">
        <f t="shared" si="45"/>
        <v>Sturm Memorial Library</v>
      </c>
      <c r="C208" s="187" t="s">
        <v>1093</v>
      </c>
      <c r="D208" s="188">
        <v>42</v>
      </c>
      <c r="E208" s="189">
        <v>4055</v>
      </c>
      <c r="F208" s="188">
        <v>1</v>
      </c>
      <c r="G208" s="188">
        <v>0</v>
      </c>
      <c r="H208" s="188" t="s">
        <v>852</v>
      </c>
      <c r="I208" s="188">
        <v>750</v>
      </c>
      <c r="J208" s="190" t="s">
        <v>429</v>
      </c>
      <c r="K208" s="200">
        <v>0.7</v>
      </c>
      <c r="L208" s="291">
        <f t="shared" si="50"/>
        <v>0.30000000000000004</v>
      </c>
      <c r="M208" s="290">
        <v>7500</v>
      </c>
      <c r="N208" s="289">
        <v>5000</v>
      </c>
      <c r="O208" s="288">
        <f t="shared" si="51"/>
        <v>7500</v>
      </c>
      <c r="P208" s="201">
        <v>0</v>
      </c>
      <c r="Q208" s="202">
        <f t="shared" si="52"/>
        <v>7500</v>
      </c>
      <c r="R208" s="390">
        <v>9582.23</v>
      </c>
      <c r="S208" s="287">
        <f>MIN(Q208,R208)</f>
        <v>7500</v>
      </c>
      <c r="T208" s="391">
        <f>Q208-S208</f>
        <v>0</v>
      </c>
      <c r="U208" s="392">
        <f t="shared" si="57"/>
        <v>13688.9</v>
      </c>
      <c r="V208" s="393">
        <f t="shared" si="58"/>
        <v>9582.23</v>
      </c>
      <c r="W208" s="394">
        <f t="shared" si="55"/>
        <v>4106.67</v>
      </c>
      <c r="X208" s="431">
        <f t="shared" si="59"/>
        <v>3393.33</v>
      </c>
      <c r="Y208" s="389">
        <f t="shared" si="56"/>
        <v>0</v>
      </c>
    </row>
    <row r="209" spans="1:368" x14ac:dyDescent="0.25">
      <c r="A209" s="195" t="s">
        <v>1094</v>
      </c>
      <c r="B209" s="186" t="str">
        <f t="shared" si="45"/>
        <v>Suring Area Public Library</v>
      </c>
      <c r="C209" s="196" t="s">
        <v>1095</v>
      </c>
      <c r="D209" s="197">
        <v>43</v>
      </c>
      <c r="E209" s="198">
        <v>3621</v>
      </c>
      <c r="F209" s="197">
        <v>1</v>
      </c>
      <c r="G209" s="197">
        <v>0</v>
      </c>
      <c r="H209" s="197" t="s">
        <v>813</v>
      </c>
      <c r="I209" s="197">
        <v>750</v>
      </c>
      <c r="J209" s="199" t="s">
        <v>535</v>
      </c>
      <c r="K209" s="191">
        <v>0.7</v>
      </c>
      <c r="L209" s="297">
        <f t="shared" si="50"/>
        <v>0.30000000000000004</v>
      </c>
      <c r="M209" s="290">
        <v>7500</v>
      </c>
      <c r="N209" s="289">
        <v>5000</v>
      </c>
      <c r="O209" s="294">
        <f t="shared" si="51"/>
        <v>7500</v>
      </c>
      <c r="P209" s="192">
        <v>0</v>
      </c>
      <c r="Q209" s="193">
        <f t="shared" si="52"/>
        <v>7500</v>
      </c>
      <c r="R209" s="384">
        <v>9582.23</v>
      </c>
      <c r="S209" s="293">
        <f>MIN(Q209,R209)</f>
        <v>7500</v>
      </c>
      <c r="T209" s="385">
        <f>Q209-S209</f>
        <v>0</v>
      </c>
      <c r="U209" s="386">
        <f t="shared" si="57"/>
        <v>13688.9</v>
      </c>
      <c r="V209" s="387">
        <f t="shared" si="58"/>
        <v>9582.23</v>
      </c>
      <c r="W209" s="388">
        <f t="shared" si="55"/>
        <v>4106.67</v>
      </c>
      <c r="X209" s="430">
        <f t="shared" si="59"/>
        <v>3393.33</v>
      </c>
      <c r="Y209" s="389">
        <f t="shared" si="56"/>
        <v>0</v>
      </c>
    </row>
    <row r="210" spans="1:368" x14ac:dyDescent="0.25">
      <c r="A210" s="186" t="s">
        <v>1096</v>
      </c>
      <c r="B210" s="195" t="str">
        <f t="shared" ref="B210:B235" si="60">PROPER(A210)</f>
        <v>Taylor Memorial Library</v>
      </c>
      <c r="C210" s="187" t="s">
        <v>1097</v>
      </c>
      <c r="D210" s="188">
        <v>42</v>
      </c>
      <c r="E210" s="189">
        <v>880</v>
      </c>
      <c r="F210" s="188">
        <v>1</v>
      </c>
      <c r="G210" s="188">
        <v>0</v>
      </c>
      <c r="H210" s="188" t="s">
        <v>1098</v>
      </c>
      <c r="I210" s="188">
        <v>500</v>
      </c>
      <c r="J210" s="190" t="s">
        <v>1099</v>
      </c>
      <c r="K210" s="200">
        <v>0.7</v>
      </c>
      <c r="L210" s="291">
        <f t="shared" si="50"/>
        <v>0.30000000000000004</v>
      </c>
      <c r="M210" s="299">
        <v>5000</v>
      </c>
      <c r="N210" s="298">
        <v>5000</v>
      </c>
      <c r="O210" s="288">
        <f t="shared" si="51"/>
        <v>5000</v>
      </c>
      <c r="P210" s="201">
        <v>302</v>
      </c>
      <c r="Q210" s="202">
        <f t="shared" si="52"/>
        <v>4698</v>
      </c>
      <c r="R210" s="390">
        <v>9582.23</v>
      </c>
      <c r="S210" s="287">
        <f>MIN(Q210,R210)</f>
        <v>4698</v>
      </c>
      <c r="T210" s="391">
        <f>Q210-S210</f>
        <v>0</v>
      </c>
      <c r="U210" s="392">
        <f t="shared" si="57"/>
        <v>13688.9</v>
      </c>
      <c r="V210" s="393">
        <f t="shared" si="58"/>
        <v>9582.23</v>
      </c>
      <c r="W210" s="394">
        <f t="shared" si="55"/>
        <v>4106.67</v>
      </c>
      <c r="X210" s="431">
        <f t="shared" si="59"/>
        <v>591.32999999999993</v>
      </c>
      <c r="Y210" s="389">
        <f t="shared" si="56"/>
        <v>0</v>
      </c>
    </row>
    <row r="211" spans="1:368" x14ac:dyDescent="0.25">
      <c r="A211" s="195" t="s">
        <v>1100</v>
      </c>
      <c r="B211" s="186" t="str">
        <f t="shared" si="60"/>
        <v>Theresa Public Library</v>
      </c>
      <c r="C211" s="196" t="s">
        <v>1101</v>
      </c>
      <c r="D211" s="197">
        <v>42</v>
      </c>
      <c r="E211" s="198">
        <v>2531</v>
      </c>
      <c r="F211" s="197">
        <v>1</v>
      </c>
      <c r="G211" s="197">
        <v>0</v>
      </c>
      <c r="H211" s="197" t="s">
        <v>677</v>
      </c>
      <c r="I211" s="197">
        <v>750</v>
      </c>
      <c r="J211" s="199" t="s">
        <v>1102</v>
      </c>
      <c r="K211" s="191">
        <v>0.6</v>
      </c>
      <c r="L211" s="297">
        <f t="shared" si="50"/>
        <v>0.4</v>
      </c>
      <c r="M211" s="290">
        <v>7500</v>
      </c>
      <c r="N211" s="289">
        <v>5000</v>
      </c>
      <c r="O211" s="294">
        <f t="shared" si="51"/>
        <v>7500</v>
      </c>
      <c r="P211" s="192">
        <v>0</v>
      </c>
      <c r="Q211" s="193">
        <f t="shared" si="52"/>
        <v>7500</v>
      </c>
      <c r="R211" s="384">
        <v>9582.23</v>
      </c>
      <c r="S211" s="293">
        <f>MIN(Q211,R211)</f>
        <v>7500</v>
      </c>
      <c r="T211" s="385">
        <f>Q211-S211</f>
        <v>0</v>
      </c>
      <c r="U211" s="386">
        <f t="shared" si="57"/>
        <v>15970.383333333333</v>
      </c>
      <c r="V211" s="387">
        <f t="shared" si="58"/>
        <v>9582.23</v>
      </c>
      <c r="W211" s="388">
        <f t="shared" si="55"/>
        <v>6388.1533333333336</v>
      </c>
      <c r="X211" s="430">
        <f t="shared" si="59"/>
        <v>1111.8466666666664</v>
      </c>
      <c r="Y211" s="389">
        <f t="shared" si="56"/>
        <v>0</v>
      </c>
    </row>
    <row r="212" spans="1:368" x14ac:dyDescent="0.25">
      <c r="A212" s="186" t="s">
        <v>1103</v>
      </c>
      <c r="B212" s="195" t="str">
        <f t="shared" si="60"/>
        <v>Thomas St. Angelo Public Library</v>
      </c>
      <c r="C212" s="187" t="s">
        <v>1104</v>
      </c>
      <c r="D212" s="188">
        <v>43</v>
      </c>
      <c r="E212" s="189">
        <v>7119</v>
      </c>
      <c r="F212" s="188">
        <v>1</v>
      </c>
      <c r="G212" s="188">
        <v>0</v>
      </c>
      <c r="H212" s="188" t="s">
        <v>691</v>
      </c>
      <c r="I212" s="188">
        <v>1000</v>
      </c>
      <c r="J212" s="190" t="s">
        <v>361</v>
      </c>
      <c r="K212" s="200">
        <v>0.7</v>
      </c>
      <c r="L212" s="291">
        <f t="shared" si="50"/>
        <v>0.30000000000000004</v>
      </c>
      <c r="M212" s="290">
        <v>10000</v>
      </c>
      <c r="N212" s="289">
        <v>7500</v>
      </c>
      <c r="O212" s="288">
        <f t="shared" si="51"/>
        <v>10000</v>
      </c>
      <c r="P212" s="201">
        <v>0</v>
      </c>
      <c r="Q212" s="202">
        <f t="shared" si="52"/>
        <v>10000</v>
      </c>
      <c r="R212" s="390" t="s">
        <v>1176</v>
      </c>
      <c r="S212" s="287" t="s">
        <v>1176</v>
      </c>
      <c r="T212" s="391" t="s">
        <v>1176</v>
      </c>
      <c r="U212" s="392" t="s">
        <v>1176</v>
      </c>
      <c r="V212" s="393" t="s">
        <v>1176</v>
      </c>
      <c r="W212" s="394" t="s">
        <v>1176</v>
      </c>
      <c r="X212" s="431" t="s">
        <v>1176</v>
      </c>
      <c r="Y212" s="389" t="e">
        <f t="shared" si="56"/>
        <v>#VALUE!</v>
      </c>
    </row>
    <row r="213" spans="1:368" x14ac:dyDescent="0.25">
      <c r="A213" s="195" t="s">
        <v>1105</v>
      </c>
      <c r="B213" s="186" t="str">
        <f t="shared" si="60"/>
        <v>Thorp Public Library</v>
      </c>
      <c r="C213" s="196" t="s">
        <v>1106</v>
      </c>
      <c r="D213" s="197">
        <v>42</v>
      </c>
      <c r="E213" s="198">
        <v>4747</v>
      </c>
      <c r="F213" s="197">
        <v>1</v>
      </c>
      <c r="G213" s="197">
        <v>0</v>
      </c>
      <c r="H213" s="197" t="s">
        <v>741</v>
      </c>
      <c r="I213" s="197">
        <v>750</v>
      </c>
      <c r="J213" s="199" t="s">
        <v>536</v>
      </c>
      <c r="K213" s="191">
        <v>0.7</v>
      </c>
      <c r="L213" s="297">
        <f t="shared" si="50"/>
        <v>0.30000000000000004</v>
      </c>
      <c r="M213" s="290">
        <v>7500</v>
      </c>
      <c r="N213" s="289">
        <v>5000</v>
      </c>
      <c r="O213" s="294">
        <f t="shared" si="51"/>
        <v>7500</v>
      </c>
      <c r="P213" s="192">
        <v>0</v>
      </c>
      <c r="Q213" s="193">
        <f t="shared" si="52"/>
        <v>7500</v>
      </c>
      <c r="R213" s="384">
        <v>16768.900000000001</v>
      </c>
      <c r="S213" s="293">
        <f>MIN(Q213,R213)</f>
        <v>7500</v>
      </c>
      <c r="T213" s="385">
        <f>Q213-S213</f>
        <v>0</v>
      </c>
      <c r="U213" s="386">
        <f t="shared" si="57"/>
        <v>23955.571428571431</v>
      </c>
      <c r="V213" s="387">
        <f t="shared" si="58"/>
        <v>16768.900000000001</v>
      </c>
      <c r="W213" s="388">
        <f t="shared" si="55"/>
        <v>7186.6714285714306</v>
      </c>
      <c r="X213" s="430">
        <f t="shared" si="59"/>
        <v>313.32857142856938</v>
      </c>
      <c r="Y213" s="389">
        <f t="shared" si="56"/>
        <v>0</v>
      </c>
    </row>
    <row r="214" spans="1:368" s="205" customFormat="1" x14ac:dyDescent="0.25">
      <c r="A214" s="186" t="s">
        <v>1192</v>
      </c>
      <c r="B214" s="195" t="str">
        <f t="shared" si="60"/>
        <v>Tigerton Branch Library (Shawano City-County Library)</v>
      </c>
      <c r="C214" s="187"/>
      <c r="D214" s="188"/>
      <c r="E214" s="189"/>
      <c r="F214" s="188"/>
      <c r="G214" s="188"/>
      <c r="H214" s="188"/>
      <c r="I214" s="188"/>
      <c r="J214" s="190"/>
      <c r="K214" s="200">
        <v>0.8</v>
      </c>
      <c r="L214" s="291">
        <f t="shared" si="50"/>
        <v>0.19999999999999996</v>
      </c>
      <c r="M214" s="299" t="s">
        <v>1184</v>
      </c>
      <c r="N214" s="298">
        <v>5000</v>
      </c>
      <c r="O214" s="288">
        <f t="shared" si="51"/>
        <v>5000</v>
      </c>
      <c r="P214" s="201">
        <v>0</v>
      </c>
      <c r="Q214" s="202">
        <f t="shared" si="52"/>
        <v>5000</v>
      </c>
      <c r="R214" s="390">
        <v>9582.23</v>
      </c>
      <c r="S214" s="287">
        <f>MIN(Q214,R214)</f>
        <v>5000</v>
      </c>
      <c r="T214" s="391">
        <f>Q214-S214</f>
        <v>0</v>
      </c>
      <c r="U214" s="392">
        <f t="shared" si="57"/>
        <v>11977.787499999999</v>
      </c>
      <c r="V214" s="393">
        <f t="shared" si="58"/>
        <v>9582.23</v>
      </c>
      <c r="W214" s="394">
        <f t="shared" si="55"/>
        <v>2395.557499999999</v>
      </c>
      <c r="X214" s="431">
        <f t="shared" si="59"/>
        <v>2604.442500000001</v>
      </c>
      <c r="Y214" s="389">
        <f t="shared" si="56"/>
        <v>0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</row>
    <row r="215" spans="1:368" x14ac:dyDescent="0.25">
      <c r="A215" s="195" t="s">
        <v>1107</v>
      </c>
      <c r="B215" s="186" t="str">
        <f t="shared" si="60"/>
        <v>Turtle Lake Public Library</v>
      </c>
      <c r="C215" s="196" t="s">
        <v>1108</v>
      </c>
      <c r="D215" s="197">
        <v>43</v>
      </c>
      <c r="E215" s="198">
        <v>1902</v>
      </c>
      <c r="F215" s="197">
        <v>1</v>
      </c>
      <c r="G215" s="197">
        <v>0</v>
      </c>
      <c r="H215" s="197" t="s">
        <v>691</v>
      </c>
      <c r="I215" s="197">
        <v>500</v>
      </c>
      <c r="J215" s="199" t="s">
        <v>543</v>
      </c>
      <c r="K215" s="191">
        <v>0.7</v>
      </c>
      <c r="L215" s="297">
        <f t="shared" si="50"/>
        <v>0.30000000000000004</v>
      </c>
      <c r="M215" s="296">
        <v>5000</v>
      </c>
      <c r="N215" s="295">
        <v>5000</v>
      </c>
      <c r="O215" s="294">
        <f t="shared" si="51"/>
        <v>5000</v>
      </c>
      <c r="P215" s="192">
        <v>0</v>
      </c>
      <c r="Q215" s="193">
        <f t="shared" si="52"/>
        <v>5000</v>
      </c>
      <c r="R215" s="384" t="s">
        <v>1176</v>
      </c>
      <c r="S215" s="293" t="s">
        <v>1176</v>
      </c>
      <c r="T215" s="385" t="s">
        <v>1176</v>
      </c>
      <c r="U215" s="386" t="s">
        <v>1176</v>
      </c>
      <c r="V215" s="387" t="s">
        <v>1176</v>
      </c>
      <c r="W215" s="388" t="s">
        <v>1176</v>
      </c>
      <c r="X215" s="430" t="s">
        <v>1176</v>
      </c>
      <c r="Y215" s="389" t="e">
        <f t="shared" si="56"/>
        <v>#VALUE!</v>
      </c>
    </row>
    <row r="216" spans="1:368" x14ac:dyDescent="0.25">
      <c r="A216" s="186" t="s">
        <v>1109</v>
      </c>
      <c r="B216" s="195" t="str">
        <f t="shared" si="60"/>
        <v>Vaughn Public Library</v>
      </c>
      <c r="C216" s="187" t="s">
        <v>1110</v>
      </c>
      <c r="D216" s="188">
        <v>43</v>
      </c>
      <c r="E216" s="189">
        <v>12023</v>
      </c>
      <c r="F216" s="188">
        <v>1</v>
      </c>
      <c r="G216" s="188">
        <v>0</v>
      </c>
      <c r="H216" s="188" t="s">
        <v>618</v>
      </c>
      <c r="I216" s="188">
        <v>1000</v>
      </c>
      <c r="J216" s="190" t="s">
        <v>308</v>
      </c>
      <c r="K216" s="200">
        <v>0.8</v>
      </c>
      <c r="L216" s="291">
        <f t="shared" si="50"/>
        <v>0.19999999999999996</v>
      </c>
      <c r="M216" s="299">
        <v>10000</v>
      </c>
      <c r="N216" s="298">
        <v>10000</v>
      </c>
      <c r="O216" s="288">
        <f t="shared" si="51"/>
        <v>10000</v>
      </c>
      <c r="P216" s="201">
        <v>0</v>
      </c>
      <c r="Q216" s="202">
        <f t="shared" si="52"/>
        <v>10000</v>
      </c>
      <c r="R216" s="390">
        <v>37646.17</v>
      </c>
      <c r="S216" s="287">
        <f>MIN(Q216,R216)</f>
        <v>10000</v>
      </c>
      <c r="T216" s="391">
        <f>Q216-S216</f>
        <v>0</v>
      </c>
      <c r="U216" s="392">
        <f t="shared" si="57"/>
        <v>47057.712499999994</v>
      </c>
      <c r="V216" s="393">
        <f t="shared" si="58"/>
        <v>37646.17</v>
      </c>
      <c r="W216" s="394">
        <f t="shared" si="55"/>
        <v>9411.5424999999959</v>
      </c>
      <c r="X216" s="431">
        <f t="shared" si="59"/>
        <v>588.45750000000407</v>
      </c>
      <c r="Y216" s="389">
        <f t="shared" si="56"/>
        <v>0</v>
      </c>
    </row>
    <row r="217" spans="1:368" x14ac:dyDescent="0.25">
      <c r="A217" s="195" t="s">
        <v>1111</v>
      </c>
      <c r="B217" s="186" t="str">
        <f t="shared" si="60"/>
        <v>Viola Public Library</v>
      </c>
      <c r="C217" s="196" t="s">
        <v>1112</v>
      </c>
      <c r="D217" s="197">
        <v>43</v>
      </c>
      <c r="E217" s="198">
        <v>1919</v>
      </c>
      <c r="F217" s="197">
        <v>1</v>
      </c>
      <c r="G217" s="197">
        <v>0</v>
      </c>
      <c r="H217" s="197" t="s">
        <v>927</v>
      </c>
      <c r="I217" s="197">
        <v>500</v>
      </c>
      <c r="J217" s="199" t="s">
        <v>1113</v>
      </c>
      <c r="K217" s="191">
        <v>0.8</v>
      </c>
      <c r="L217" s="297">
        <f t="shared" si="50"/>
        <v>0.19999999999999996</v>
      </c>
      <c r="M217" s="296">
        <v>5000</v>
      </c>
      <c r="N217" s="295">
        <v>5000</v>
      </c>
      <c r="O217" s="294">
        <f t="shared" si="51"/>
        <v>5000</v>
      </c>
      <c r="P217" s="192">
        <v>0</v>
      </c>
      <c r="Q217" s="193">
        <f t="shared" si="52"/>
        <v>5000</v>
      </c>
      <c r="R217" s="384">
        <v>10530.87</v>
      </c>
      <c r="S217" s="293">
        <f>MIN(Q217,R217)</f>
        <v>5000</v>
      </c>
      <c r="T217" s="385">
        <f>Q217-S217</f>
        <v>0</v>
      </c>
      <c r="U217" s="386">
        <f t="shared" si="57"/>
        <v>13163.5875</v>
      </c>
      <c r="V217" s="387">
        <f t="shared" si="58"/>
        <v>10530.87</v>
      </c>
      <c r="W217" s="388">
        <f t="shared" si="55"/>
        <v>2632.7174999999993</v>
      </c>
      <c r="X217" s="430">
        <f t="shared" si="59"/>
        <v>2367.2825000000007</v>
      </c>
      <c r="Y217" s="389">
        <f t="shared" si="56"/>
        <v>0</v>
      </c>
    </row>
    <row r="218" spans="1:368" x14ac:dyDescent="0.25">
      <c r="A218" s="186" t="s">
        <v>1114</v>
      </c>
      <c r="B218" s="195" t="str">
        <f t="shared" si="60"/>
        <v>Wabeno Public Library</v>
      </c>
      <c r="C218" s="187" t="s">
        <v>1115</v>
      </c>
      <c r="D218" s="188">
        <v>43</v>
      </c>
      <c r="E218" s="189">
        <v>1425</v>
      </c>
      <c r="F218" s="188">
        <v>1</v>
      </c>
      <c r="G218" s="188">
        <v>0</v>
      </c>
      <c r="H218" s="188" t="s">
        <v>726</v>
      </c>
      <c r="I218" s="188">
        <v>500</v>
      </c>
      <c r="J218" s="190" t="s">
        <v>1116</v>
      </c>
      <c r="K218" s="200">
        <v>0.8</v>
      </c>
      <c r="L218" s="291">
        <f t="shared" si="50"/>
        <v>0.19999999999999996</v>
      </c>
      <c r="M218" s="299">
        <v>5000</v>
      </c>
      <c r="N218" s="298">
        <v>5000</v>
      </c>
      <c r="O218" s="288">
        <f t="shared" si="51"/>
        <v>5000</v>
      </c>
      <c r="P218" s="201">
        <v>0</v>
      </c>
      <c r="Q218" s="202">
        <f t="shared" si="52"/>
        <v>5000</v>
      </c>
      <c r="R218" s="390" t="s">
        <v>1176</v>
      </c>
      <c r="S218" s="287" t="s">
        <v>1176</v>
      </c>
      <c r="T218" s="391" t="s">
        <v>1176</v>
      </c>
      <c r="U218" s="392" t="s">
        <v>1176</v>
      </c>
      <c r="V218" s="393" t="s">
        <v>1176</v>
      </c>
      <c r="W218" s="394" t="s">
        <v>1176</v>
      </c>
      <c r="X218" s="431" t="s">
        <v>1176</v>
      </c>
      <c r="Y218" s="389" t="e">
        <f t="shared" si="56"/>
        <v>#VALUE!</v>
      </c>
    </row>
    <row r="219" spans="1:368" x14ac:dyDescent="0.25">
      <c r="A219" s="195" t="s">
        <v>1117</v>
      </c>
      <c r="B219" s="186" t="str">
        <f t="shared" si="60"/>
        <v>Walter E. Olson Memorial Library</v>
      </c>
      <c r="C219" s="196" t="s">
        <v>1118</v>
      </c>
      <c r="D219" s="197">
        <v>43</v>
      </c>
      <c r="E219" s="198">
        <v>12970</v>
      </c>
      <c r="F219" s="197">
        <v>1</v>
      </c>
      <c r="G219" s="197">
        <v>0</v>
      </c>
      <c r="H219" s="197" t="s">
        <v>639</v>
      </c>
      <c r="I219" s="197">
        <v>1000</v>
      </c>
      <c r="J219" s="199" t="s">
        <v>1119</v>
      </c>
      <c r="K219" s="191">
        <v>0.7</v>
      </c>
      <c r="L219" s="297">
        <f t="shared" si="50"/>
        <v>0.30000000000000004</v>
      </c>
      <c r="M219" s="290">
        <v>10000</v>
      </c>
      <c r="N219" s="289">
        <v>5000</v>
      </c>
      <c r="O219" s="294">
        <f t="shared" si="51"/>
        <v>10000</v>
      </c>
      <c r="P219" s="192">
        <v>0</v>
      </c>
      <c r="Q219" s="193">
        <f t="shared" si="52"/>
        <v>10000</v>
      </c>
      <c r="R219" s="384">
        <v>16323.32</v>
      </c>
      <c r="S219" s="293">
        <f>MIN(Q219,R219)</f>
        <v>10000</v>
      </c>
      <c r="T219" s="385">
        <f>Q219-S219</f>
        <v>0</v>
      </c>
      <c r="U219" s="386">
        <f t="shared" si="57"/>
        <v>23319.028571428571</v>
      </c>
      <c r="V219" s="387">
        <f t="shared" si="58"/>
        <v>16323.319999999998</v>
      </c>
      <c r="W219" s="388">
        <f t="shared" si="55"/>
        <v>6995.7085714285722</v>
      </c>
      <c r="X219" s="430">
        <f t="shared" si="59"/>
        <v>3004.2914285714278</v>
      </c>
      <c r="Y219" s="389">
        <f t="shared" si="56"/>
        <v>0</v>
      </c>
    </row>
    <row r="220" spans="1:368" x14ac:dyDescent="0.25">
      <c r="A220" s="186" t="s">
        <v>1120</v>
      </c>
      <c r="B220" s="195" t="str">
        <f t="shared" si="60"/>
        <v>Washburn Public Library</v>
      </c>
      <c r="C220" s="187" t="s">
        <v>1121</v>
      </c>
      <c r="D220" s="188">
        <v>42</v>
      </c>
      <c r="E220" s="189">
        <v>4879</v>
      </c>
      <c r="F220" s="188">
        <v>1</v>
      </c>
      <c r="G220" s="188">
        <v>0</v>
      </c>
      <c r="H220" s="188" t="s">
        <v>629</v>
      </c>
      <c r="I220" s="188">
        <v>750</v>
      </c>
      <c r="J220" s="190" t="s">
        <v>549</v>
      </c>
      <c r="K220" s="200">
        <v>0.7</v>
      </c>
      <c r="L220" s="291">
        <f t="shared" si="50"/>
        <v>0.30000000000000004</v>
      </c>
      <c r="M220" s="299">
        <v>7500</v>
      </c>
      <c r="N220" s="298">
        <v>7500</v>
      </c>
      <c r="O220" s="288">
        <f t="shared" si="51"/>
        <v>7500</v>
      </c>
      <c r="P220" s="201">
        <v>0</v>
      </c>
      <c r="Q220" s="202">
        <f t="shared" si="52"/>
        <v>7500</v>
      </c>
      <c r="R220" s="390">
        <v>11606.47</v>
      </c>
      <c r="S220" s="287">
        <f>MIN(Q220,R220)</f>
        <v>7500</v>
      </c>
      <c r="T220" s="391">
        <f>Q220-S220</f>
        <v>0</v>
      </c>
      <c r="U220" s="392">
        <f t="shared" si="57"/>
        <v>16580.67142857143</v>
      </c>
      <c r="V220" s="393">
        <f t="shared" si="58"/>
        <v>11606.47</v>
      </c>
      <c r="W220" s="394">
        <f t="shared" si="55"/>
        <v>4974.2014285714295</v>
      </c>
      <c r="X220" s="431">
        <f t="shared" si="59"/>
        <v>2525.7985714285705</v>
      </c>
      <c r="Y220" s="389">
        <f t="shared" si="56"/>
        <v>0</v>
      </c>
    </row>
    <row r="221" spans="1:368" s="205" customFormat="1" x14ac:dyDescent="0.25">
      <c r="A221" s="195" t="s">
        <v>1193</v>
      </c>
      <c r="B221" s="186" t="str">
        <f t="shared" si="60"/>
        <v>Washington Island Branch (Door County Library)</v>
      </c>
      <c r="C221" s="196"/>
      <c r="D221" s="197"/>
      <c r="E221" s="198"/>
      <c r="F221" s="197"/>
      <c r="G221" s="197"/>
      <c r="H221" s="197"/>
      <c r="I221" s="197"/>
      <c r="J221" s="199"/>
      <c r="K221" s="191">
        <v>0.7</v>
      </c>
      <c r="L221" s="297">
        <f t="shared" si="50"/>
        <v>0.30000000000000004</v>
      </c>
      <c r="M221" s="296" t="s">
        <v>1184</v>
      </c>
      <c r="N221" s="295">
        <v>5000</v>
      </c>
      <c r="O221" s="294">
        <f t="shared" si="51"/>
        <v>5000</v>
      </c>
      <c r="P221" s="192">
        <v>0</v>
      </c>
      <c r="Q221" s="193">
        <f t="shared" si="52"/>
        <v>5000</v>
      </c>
      <c r="R221" s="384">
        <v>9582.23</v>
      </c>
      <c r="S221" s="293">
        <f>MIN(Q221,R221)</f>
        <v>5000</v>
      </c>
      <c r="T221" s="385">
        <f>Q221-S221</f>
        <v>0</v>
      </c>
      <c r="U221" s="386">
        <f t="shared" si="57"/>
        <v>13688.9</v>
      </c>
      <c r="V221" s="387">
        <f t="shared" si="58"/>
        <v>9582.23</v>
      </c>
      <c r="W221" s="388">
        <f t="shared" si="55"/>
        <v>4106.67</v>
      </c>
      <c r="X221" s="430">
        <f t="shared" si="59"/>
        <v>893.32999999999993</v>
      </c>
      <c r="Y221" s="389">
        <f t="shared" si="56"/>
        <v>0</v>
      </c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</row>
    <row r="222" spans="1:368" s="205" customFormat="1" x14ac:dyDescent="0.25">
      <c r="A222" s="186" t="s">
        <v>1194</v>
      </c>
      <c r="B222" s="195" t="str">
        <f t="shared" si="60"/>
        <v>Wausaukee Public Library (Marinette County Public Library)</v>
      </c>
      <c r="C222" s="187"/>
      <c r="D222" s="188"/>
      <c r="E222" s="189"/>
      <c r="F222" s="188"/>
      <c r="G222" s="188"/>
      <c r="H222" s="188"/>
      <c r="I222" s="188"/>
      <c r="J222" s="190"/>
      <c r="K222" s="200">
        <v>0.8</v>
      </c>
      <c r="L222" s="291">
        <f t="shared" si="50"/>
        <v>0.19999999999999996</v>
      </c>
      <c r="M222" s="299" t="s">
        <v>1184</v>
      </c>
      <c r="N222" s="298">
        <v>5000</v>
      </c>
      <c r="O222" s="288">
        <f t="shared" si="51"/>
        <v>5000</v>
      </c>
      <c r="P222" s="201">
        <v>0</v>
      </c>
      <c r="Q222" s="202">
        <f t="shared" si="52"/>
        <v>5000</v>
      </c>
      <c r="R222" s="390" t="s">
        <v>1176</v>
      </c>
      <c r="S222" s="287" t="s">
        <v>1176</v>
      </c>
      <c r="T222" s="391" t="s">
        <v>1176</v>
      </c>
      <c r="U222" s="392" t="s">
        <v>1176</v>
      </c>
      <c r="V222" s="393" t="s">
        <v>1176</v>
      </c>
      <c r="W222" s="394" t="s">
        <v>1176</v>
      </c>
      <c r="X222" s="431" t="s">
        <v>1176</v>
      </c>
      <c r="Y222" s="389" t="e">
        <f t="shared" si="56"/>
        <v>#VALUE!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</row>
    <row r="223" spans="1:368" x14ac:dyDescent="0.25">
      <c r="A223" s="195" t="s">
        <v>1122</v>
      </c>
      <c r="B223" s="186" t="str">
        <f t="shared" si="60"/>
        <v>Westboro Public Library</v>
      </c>
      <c r="C223" s="196" t="s">
        <v>1123</v>
      </c>
      <c r="D223" s="197">
        <v>43</v>
      </c>
      <c r="E223" s="198">
        <v>736</v>
      </c>
      <c r="F223" s="197">
        <v>1</v>
      </c>
      <c r="G223" s="197">
        <v>0</v>
      </c>
      <c r="H223" s="197" t="s">
        <v>862</v>
      </c>
      <c r="I223" s="197">
        <v>500</v>
      </c>
      <c r="J223" s="199" t="s">
        <v>1124</v>
      </c>
      <c r="K223" s="191">
        <v>0.7</v>
      </c>
      <c r="L223" s="297">
        <f t="shared" si="50"/>
        <v>0.30000000000000004</v>
      </c>
      <c r="M223" s="296">
        <v>5000</v>
      </c>
      <c r="N223" s="295">
        <v>5000</v>
      </c>
      <c r="O223" s="294">
        <f t="shared" si="51"/>
        <v>5000</v>
      </c>
      <c r="P223" s="192">
        <v>0</v>
      </c>
      <c r="Q223" s="193">
        <f t="shared" si="52"/>
        <v>5000</v>
      </c>
      <c r="R223" s="384">
        <v>9582.23</v>
      </c>
      <c r="S223" s="293">
        <f>MIN(Q223,R223)</f>
        <v>5000</v>
      </c>
      <c r="T223" s="385">
        <f>Q223-S223</f>
        <v>0</v>
      </c>
      <c r="U223" s="386">
        <f t="shared" si="57"/>
        <v>13688.9</v>
      </c>
      <c r="V223" s="387">
        <f t="shared" si="58"/>
        <v>9582.23</v>
      </c>
      <c r="W223" s="388">
        <f t="shared" si="55"/>
        <v>4106.67</v>
      </c>
      <c r="X223" s="430">
        <f t="shared" si="59"/>
        <v>893.32999999999993</v>
      </c>
      <c r="Y223" s="389">
        <f t="shared" si="56"/>
        <v>0</v>
      </c>
    </row>
    <row r="224" spans="1:368" x14ac:dyDescent="0.25">
      <c r="A224" s="186" t="s">
        <v>1415</v>
      </c>
      <c r="B224" s="195" t="str">
        <f t="shared" si="60"/>
        <v>Western Taylor County Public Library</v>
      </c>
      <c r="C224" s="187" t="s">
        <v>1125</v>
      </c>
      <c r="D224" s="188">
        <v>43</v>
      </c>
      <c r="E224" s="189">
        <v>3364</v>
      </c>
      <c r="F224" s="188">
        <v>1</v>
      </c>
      <c r="G224" s="188">
        <v>0</v>
      </c>
      <c r="H224" s="188" t="s">
        <v>862</v>
      </c>
      <c r="I224" s="188">
        <v>750</v>
      </c>
      <c r="J224" s="190" t="s">
        <v>389</v>
      </c>
      <c r="K224" s="200">
        <v>0.8</v>
      </c>
      <c r="L224" s="291">
        <f t="shared" si="50"/>
        <v>0.19999999999999996</v>
      </c>
      <c r="M224" s="290">
        <v>7500</v>
      </c>
      <c r="N224" s="289">
        <v>5000</v>
      </c>
      <c r="O224" s="288">
        <f t="shared" si="51"/>
        <v>7500</v>
      </c>
      <c r="P224" s="201">
        <v>0</v>
      </c>
      <c r="Q224" s="202">
        <f t="shared" si="52"/>
        <v>7500</v>
      </c>
      <c r="R224" s="390">
        <v>9582.23</v>
      </c>
      <c r="S224" s="287">
        <f>MIN(Q224,R224)</f>
        <v>7500</v>
      </c>
      <c r="T224" s="391">
        <f>Q224-S224</f>
        <v>0</v>
      </c>
      <c r="U224" s="392">
        <f t="shared" si="57"/>
        <v>11977.787499999999</v>
      </c>
      <c r="V224" s="393">
        <f t="shared" si="58"/>
        <v>9582.23</v>
      </c>
      <c r="W224" s="394">
        <f t="shared" si="55"/>
        <v>2395.557499999999</v>
      </c>
      <c r="X224" s="431">
        <f t="shared" si="59"/>
        <v>5104.442500000001</v>
      </c>
      <c r="Y224" s="389">
        <f t="shared" si="56"/>
        <v>0</v>
      </c>
    </row>
    <row r="225" spans="1:368" x14ac:dyDescent="0.25">
      <c r="A225" s="195" t="s">
        <v>1126</v>
      </c>
      <c r="B225" s="186" t="str">
        <f t="shared" si="60"/>
        <v>Weyauwega Public Library</v>
      </c>
      <c r="C225" s="196" t="s">
        <v>1127</v>
      </c>
      <c r="D225" s="197">
        <v>42</v>
      </c>
      <c r="E225" s="198">
        <v>3630</v>
      </c>
      <c r="F225" s="197">
        <v>1</v>
      </c>
      <c r="G225" s="197">
        <v>0</v>
      </c>
      <c r="H225" s="197" t="s">
        <v>852</v>
      </c>
      <c r="I225" s="197">
        <v>750</v>
      </c>
      <c r="J225" s="199" t="s">
        <v>1128</v>
      </c>
      <c r="K225" s="191">
        <v>0.6</v>
      </c>
      <c r="L225" s="297">
        <f t="shared" si="50"/>
        <v>0.4</v>
      </c>
      <c r="M225" s="290">
        <v>7500</v>
      </c>
      <c r="N225" s="289">
        <v>5000</v>
      </c>
      <c r="O225" s="294">
        <f t="shared" si="51"/>
        <v>7500</v>
      </c>
      <c r="P225" s="192">
        <v>0</v>
      </c>
      <c r="Q225" s="193">
        <f t="shared" si="52"/>
        <v>7500</v>
      </c>
      <c r="R225" s="384">
        <v>9582.23</v>
      </c>
      <c r="S225" s="293">
        <f>MIN(Q225,R225)</f>
        <v>7500</v>
      </c>
      <c r="T225" s="385">
        <f>Q225-S225</f>
        <v>0</v>
      </c>
      <c r="U225" s="386">
        <f t="shared" si="57"/>
        <v>15970.383333333333</v>
      </c>
      <c r="V225" s="387">
        <f t="shared" si="58"/>
        <v>9582.23</v>
      </c>
      <c r="W225" s="388">
        <f t="shared" si="55"/>
        <v>6388.1533333333336</v>
      </c>
      <c r="X225" s="430">
        <f t="shared" si="59"/>
        <v>1111.8466666666664</v>
      </c>
      <c r="Y225" s="389">
        <f t="shared" si="56"/>
        <v>0</v>
      </c>
    </row>
    <row r="226" spans="1:368" s="205" customFormat="1" x14ac:dyDescent="0.25">
      <c r="A226" s="186" t="s">
        <v>1195</v>
      </c>
      <c r="B226" s="195" t="str">
        <f t="shared" si="60"/>
        <v>White Lake Branch Library (Antigo Public Library)</v>
      </c>
      <c r="C226" s="187"/>
      <c r="D226" s="188"/>
      <c r="E226" s="189"/>
      <c r="F226" s="188"/>
      <c r="G226" s="188"/>
      <c r="H226" s="188"/>
      <c r="I226" s="188"/>
      <c r="J226" s="190"/>
      <c r="K226" s="200">
        <v>0.9</v>
      </c>
      <c r="L226" s="291">
        <f t="shared" si="50"/>
        <v>9.9999999999999978E-2</v>
      </c>
      <c r="M226" s="299" t="s">
        <v>1184</v>
      </c>
      <c r="N226" s="298">
        <v>5000</v>
      </c>
      <c r="O226" s="288">
        <f t="shared" si="51"/>
        <v>5000</v>
      </c>
      <c r="P226" s="201">
        <v>0</v>
      </c>
      <c r="Q226" s="202">
        <f t="shared" si="52"/>
        <v>5000</v>
      </c>
      <c r="R226" s="390">
        <v>9582.23</v>
      </c>
      <c r="S226" s="287">
        <f>MIN(Q226,R226)</f>
        <v>5000</v>
      </c>
      <c r="T226" s="391">
        <f>Q226-S226</f>
        <v>0</v>
      </c>
      <c r="U226" s="392">
        <f t="shared" si="57"/>
        <v>10646.922222222222</v>
      </c>
      <c r="V226" s="393">
        <f t="shared" si="58"/>
        <v>9582.23</v>
      </c>
      <c r="W226" s="394">
        <f t="shared" si="55"/>
        <v>1064.692222222222</v>
      </c>
      <c r="X226" s="431">
        <f t="shared" si="59"/>
        <v>3935.307777777778</v>
      </c>
      <c r="Y226" s="389">
        <f t="shared" si="56"/>
        <v>0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</row>
    <row r="227" spans="1:368" x14ac:dyDescent="0.25">
      <c r="A227" s="195" t="s">
        <v>1129</v>
      </c>
      <c r="B227" s="186" t="str">
        <f t="shared" si="60"/>
        <v>Whitehall Public Library</v>
      </c>
      <c r="C227" s="196" t="s">
        <v>1130</v>
      </c>
      <c r="D227" s="197">
        <v>43</v>
      </c>
      <c r="E227" s="198">
        <v>5842</v>
      </c>
      <c r="F227" s="197">
        <v>1</v>
      </c>
      <c r="G227" s="197">
        <v>0</v>
      </c>
      <c r="H227" s="197" t="s">
        <v>649</v>
      </c>
      <c r="I227" s="197">
        <v>1000</v>
      </c>
      <c r="J227" s="199" t="s">
        <v>565</v>
      </c>
      <c r="K227" s="191">
        <v>0.7</v>
      </c>
      <c r="L227" s="297">
        <f t="shared" si="50"/>
        <v>0.30000000000000004</v>
      </c>
      <c r="M227" s="290">
        <v>10000</v>
      </c>
      <c r="N227" s="289">
        <v>5000</v>
      </c>
      <c r="O227" s="294">
        <f t="shared" si="51"/>
        <v>10000</v>
      </c>
      <c r="P227" s="192">
        <v>0</v>
      </c>
      <c r="Q227" s="193">
        <f t="shared" si="52"/>
        <v>10000</v>
      </c>
      <c r="R227" s="384" t="s">
        <v>1176</v>
      </c>
      <c r="S227" s="293" t="s">
        <v>1176</v>
      </c>
      <c r="T227" s="385" t="s">
        <v>1176</v>
      </c>
      <c r="U227" s="386" t="s">
        <v>1176</v>
      </c>
      <c r="V227" s="387" t="s">
        <v>1176</v>
      </c>
      <c r="W227" s="388" t="s">
        <v>1176</v>
      </c>
      <c r="X227" s="430" t="s">
        <v>1176</v>
      </c>
      <c r="Y227" s="389" t="e">
        <f t="shared" si="56"/>
        <v>#VALUE!</v>
      </c>
    </row>
    <row r="228" spans="1:368" x14ac:dyDescent="0.25">
      <c r="A228" s="186" t="s">
        <v>1131</v>
      </c>
      <c r="B228" s="195" t="str">
        <f t="shared" si="60"/>
        <v>Wilton Public Library</v>
      </c>
      <c r="C228" s="187" t="s">
        <v>1132</v>
      </c>
      <c r="D228" s="188">
        <v>43</v>
      </c>
      <c r="E228" s="189">
        <v>3695</v>
      </c>
      <c r="F228" s="188">
        <v>1</v>
      </c>
      <c r="G228" s="188">
        <v>0</v>
      </c>
      <c r="H228" s="188" t="s">
        <v>696</v>
      </c>
      <c r="I228" s="188">
        <v>750</v>
      </c>
      <c r="J228" s="190" t="s">
        <v>1133</v>
      </c>
      <c r="K228" s="200">
        <v>0.8</v>
      </c>
      <c r="L228" s="291">
        <f t="shared" si="50"/>
        <v>0.19999999999999996</v>
      </c>
      <c r="M228" s="290">
        <v>7500</v>
      </c>
      <c r="N228" s="289">
        <v>5000</v>
      </c>
      <c r="O228" s="288">
        <f t="shared" si="51"/>
        <v>7500</v>
      </c>
      <c r="P228" s="201">
        <v>202</v>
      </c>
      <c r="Q228" s="202">
        <f t="shared" si="52"/>
        <v>7298</v>
      </c>
      <c r="R228" s="390">
        <v>9582.23</v>
      </c>
      <c r="S228" s="287">
        <f t="shared" ref="S228:S235" si="61">MIN(Q228,R228)</f>
        <v>7298</v>
      </c>
      <c r="T228" s="391">
        <f t="shared" ref="T228:T235" si="62">Q228-S228</f>
        <v>0</v>
      </c>
      <c r="U228" s="392">
        <f t="shared" si="57"/>
        <v>11977.787499999999</v>
      </c>
      <c r="V228" s="393">
        <f t="shared" si="58"/>
        <v>9582.23</v>
      </c>
      <c r="W228" s="394">
        <f t="shared" si="55"/>
        <v>2395.557499999999</v>
      </c>
      <c r="X228" s="431">
        <f t="shared" si="59"/>
        <v>4902.442500000001</v>
      </c>
      <c r="Y228" s="389">
        <f t="shared" si="56"/>
        <v>0</v>
      </c>
    </row>
    <row r="229" spans="1:368" x14ac:dyDescent="0.25">
      <c r="A229" s="195" t="s">
        <v>1134</v>
      </c>
      <c r="B229" s="186" t="str">
        <f t="shared" si="60"/>
        <v>Winchester Public Library</v>
      </c>
      <c r="C229" s="196" t="s">
        <v>1135</v>
      </c>
      <c r="D229" s="197">
        <v>43</v>
      </c>
      <c r="E229" s="198">
        <v>388</v>
      </c>
      <c r="F229" s="197">
        <v>1</v>
      </c>
      <c r="G229" s="197">
        <v>0</v>
      </c>
      <c r="H229" s="197" t="s">
        <v>639</v>
      </c>
      <c r="I229" s="197">
        <v>500</v>
      </c>
      <c r="J229" s="199" t="s">
        <v>1136</v>
      </c>
      <c r="K229" s="191">
        <v>0.5</v>
      </c>
      <c r="L229" s="297">
        <f t="shared" si="50"/>
        <v>0.5</v>
      </c>
      <c r="M229" s="296">
        <v>5000</v>
      </c>
      <c r="N229" s="295">
        <v>5000</v>
      </c>
      <c r="O229" s="294">
        <f t="shared" si="51"/>
        <v>5000</v>
      </c>
      <c r="P229" s="192">
        <v>0</v>
      </c>
      <c r="Q229" s="193">
        <f t="shared" si="52"/>
        <v>5000</v>
      </c>
      <c r="R229" s="384">
        <v>9582.23</v>
      </c>
      <c r="S229" s="293">
        <f t="shared" si="61"/>
        <v>5000</v>
      </c>
      <c r="T229" s="385">
        <f t="shared" si="62"/>
        <v>0</v>
      </c>
      <c r="U229" s="386">
        <f>W229/L229</f>
        <v>10000</v>
      </c>
      <c r="V229" s="387">
        <f t="shared" si="58"/>
        <v>5000</v>
      </c>
      <c r="W229" s="388">
        <v>5000</v>
      </c>
      <c r="X229" s="430">
        <f t="shared" si="59"/>
        <v>0</v>
      </c>
      <c r="Y229" s="389">
        <f t="shared" si="56"/>
        <v>0</v>
      </c>
    </row>
    <row r="230" spans="1:368" x14ac:dyDescent="0.25">
      <c r="A230" s="186" t="s">
        <v>1137</v>
      </c>
      <c r="B230" s="195" t="str">
        <f t="shared" si="60"/>
        <v>Winter Public Library</v>
      </c>
      <c r="C230" s="187" t="s">
        <v>1138</v>
      </c>
      <c r="D230" s="188">
        <v>43</v>
      </c>
      <c r="E230" s="189">
        <v>2038</v>
      </c>
      <c r="F230" s="188">
        <v>1</v>
      </c>
      <c r="G230" s="188">
        <v>0</v>
      </c>
      <c r="H230" s="188" t="s">
        <v>888</v>
      </c>
      <c r="I230" s="188">
        <v>750</v>
      </c>
      <c r="J230" s="190" t="s">
        <v>569</v>
      </c>
      <c r="K230" s="200">
        <v>0.8</v>
      </c>
      <c r="L230" s="291">
        <f t="shared" si="50"/>
        <v>0.19999999999999996</v>
      </c>
      <c r="M230" s="290">
        <v>7500</v>
      </c>
      <c r="N230" s="289">
        <v>5000</v>
      </c>
      <c r="O230" s="288">
        <f t="shared" si="51"/>
        <v>7500</v>
      </c>
      <c r="P230" s="201">
        <v>0</v>
      </c>
      <c r="Q230" s="202">
        <f t="shared" si="52"/>
        <v>7500</v>
      </c>
      <c r="R230" s="390">
        <v>9582.23</v>
      </c>
      <c r="S230" s="287">
        <f t="shared" si="61"/>
        <v>7500</v>
      </c>
      <c r="T230" s="391">
        <f t="shared" si="62"/>
        <v>0</v>
      </c>
      <c r="U230" s="392">
        <f t="shared" si="57"/>
        <v>11977.787499999999</v>
      </c>
      <c r="V230" s="393">
        <f t="shared" si="58"/>
        <v>9582.23</v>
      </c>
      <c r="W230" s="394">
        <f t="shared" si="55"/>
        <v>2395.557499999999</v>
      </c>
      <c r="X230" s="431">
        <f t="shared" si="59"/>
        <v>5104.442500000001</v>
      </c>
      <c r="Y230" s="389">
        <f t="shared" si="56"/>
        <v>0</v>
      </c>
    </row>
    <row r="231" spans="1:368" x14ac:dyDescent="0.25">
      <c r="A231" s="195" t="s">
        <v>1139</v>
      </c>
      <c r="B231" s="186" t="str">
        <f t="shared" si="60"/>
        <v>Withee Public Library</v>
      </c>
      <c r="C231" s="196" t="s">
        <v>1140</v>
      </c>
      <c r="D231" s="197">
        <v>43</v>
      </c>
      <c r="E231" s="198">
        <v>1627</v>
      </c>
      <c r="F231" s="197">
        <v>1</v>
      </c>
      <c r="G231" s="197">
        <v>0</v>
      </c>
      <c r="H231" s="197" t="s">
        <v>741</v>
      </c>
      <c r="I231" s="197">
        <v>500</v>
      </c>
      <c r="J231" s="199" t="s">
        <v>1141</v>
      </c>
      <c r="K231" s="191">
        <v>0.7</v>
      </c>
      <c r="L231" s="297">
        <f t="shared" si="50"/>
        <v>0.30000000000000004</v>
      </c>
      <c r="M231" s="296">
        <v>5000</v>
      </c>
      <c r="N231" s="295">
        <v>5000</v>
      </c>
      <c r="O231" s="294">
        <f t="shared" si="51"/>
        <v>5000</v>
      </c>
      <c r="P231" s="192">
        <v>0</v>
      </c>
      <c r="Q231" s="193">
        <f t="shared" si="52"/>
        <v>5000</v>
      </c>
      <c r="R231" s="384">
        <v>9582.23</v>
      </c>
      <c r="S231" s="293">
        <f t="shared" si="61"/>
        <v>5000</v>
      </c>
      <c r="T231" s="385">
        <f t="shared" si="62"/>
        <v>0</v>
      </c>
      <c r="U231" s="386">
        <f t="shared" si="57"/>
        <v>13688.9</v>
      </c>
      <c r="V231" s="387">
        <f t="shared" si="58"/>
        <v>9582.23</v>
      </c>
      <c r="W231" s="388">
        <f t="shared" si="55"/>
        <v>4106.67</v>
      </c>
      <c r="X231" s="430">
        <f t="shared" si="59"/>
        <v>893.32999999999993</v>
      </c>
      <c r="Y231" s="389">
        <f t="shared" si="56"/>
        <v>0</v>
      </c>
    </row>
    <row r="232" spans="1:368" s="205" customFormat="1" x14ac:dyDescent="0.25">
      <c r="A232" s="186" t="s">
        <v>1196</v>
      </c>
      <c r="B232" s="195" t="str">
        <f t="shared" si="60"/>
        <v>Wittenberg Village Library (Shawano City-County Library)</v>
      </c>
      <c r="C232" s="187"/>
      <c r="D232" s="188"/>
      <c r="E232" s="189"/>
      <c r="F232" s="188"/>
      <c r="G232" s="188"/>
      <c r="H232" s="188"/>
      <c r="I232" s="188"/>
      <c r="J232" s="190"/>
      <c r="K232" s="200">
        <v>0.7</v>
      </c>
      <c r="L232" s="291">
        <f t="shared" si="50"/>
        <v>0.30000000000000004</v>
      </c>
      <c r="M232" s="299" t="s">
        <v>1184</v>
      </c>
      <c r="N232" s="298">
        <v>5000</v>
      </c>
      <c r="O232" s="288">
        <f t="shared" si="51"/>
        <v>5000</v>
      </c>
      <c r="P232" s="201">
        <v>0</v>
      </c>
      <c r="Q232" s="202">
        <f t="shared" si="52"/>
        <v>5000</v>
      </c>
      <c r="R232" s="390">
        <v>9582.23</v>
      </c>
      <c r="S232" s="287">
        <f t="shared" si="61"/>
        <v>5000</v>
      </c>
      <c r="T232" s="391">
        <f t="shared" si="62"/>
        <v>0</v>
      </c>
      <c r="U232" s="392">
        <f t="shared" si="57"/>
        <v>13688.9</v>
      </c>
      <c r="V232" s="393">
        <f t="shared" si="58"/>
        <v>9582.23</v>
      </c>
      <c r="W232" s="394">
        <f t="shared" si="55"/>
        <v>4106.67</v>
      </c>
      <c r="X232" s="431">
        <f t="shared" si="59"/>
        <v>893.32999999999993</v>
      </c>
      <c r="Y232" s="389">
        <f t="shared" si="56"/>
        <v>0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</row>
    <row r="233" spans="1:368" x14ac:dyDescent="0.25">
      <c r="A233" s="195" t="s">
        <v>1142</v>
      </c>
      <c r="B233" s="186" t="str">
        <f t="shared" si="60"/>
        <v>Wonewoc Public Library</v>
      </c>
      <c r="C233" s="196" t="s">
        <v>1143</v>
      </c>
      <c r="D233" s="197">
        <v>43</v>
      </c>
      <c r="E233" s="198">
        <v>1780</v>
      </c>
      <c r="F233" s="197">
        <v>1</v>
      </c>
      <c r="G233" s="197">
        <v>0</v>
      </c>
      <c r="H233" s="197" t="s">
        <v>768</v>
      </c>
      <c r="I233" s="197">
        <v>500</v>
      </c>
      <c r="J233" s="199" t="s">
        <v>1144</v>
      </c>
      <c r="K233" s="191">
        <v>0.7</v>
      </c>
      <c r="L233" s="297">
        <f t="shared" si="50"/>
        <v>0.30000000000000004</v>
      </c>
      <c r="M233" s="296">
        <v>5000</v>
      </c>
      <c r="N233" s="295">
        <v>5000</v>
      </c>
      <c r="O233" s="294">
        <f t="shared" si="51"/>
        <v>5000</v>
      </c>
      <c r="P233" s="192">
        <v>302</v>
      </c>
      <c r="Q233" s="193">
        <f t="shared" si="52"/>
        <v>4698</v>
      </c>
      <c r="R233" s="384">
        <v>11510.65</v>
      </c>
      <c r="S233" s="293">
        <f t="shared" si="61"/>
        <v>4698</v>
      </c>
      <c r="T233" s="385">
        <f t="shared" si="62"/>
        <v>0</v>
      </c>
      <c r="U233" s="386">
        <f>W233/L233</f>
        <v>15659.999999999998</v>
      </c>
      <c r="V233" s="387">
        <f t="shared" si="58"/>
        <v>10961.999999999998</v>
      </c>
      <c r="W233" s="388">
        <v>4698</v>
      </c>
      <c r="X233" s="430">
        <f t="shared" si="59"/>
        <v>0</v>
      </c>
      <c r="Y233" s="389">
        <f t="shared" si="56"/>
        <v>0</v>
      </c>
    </row>
    <row r="234" spans="1:368" x14ac:dyDescent="0.25">
      <c r="A234" s="186" t="s">
        <v>1145</v>
      </c>
      <c r="B234" s="195" t="str">
        <f t="shared" si="60"/>
        <v>Woodville Community Library</v>
      </c>
      <c r="C234" s="187" t="s">
        <v>1146</v>
      </c>
      <c r="D234" s="188">
        <v>42</v>
      </c>
      <c r="E234" s="189">
        <v>2715</v>
      </c>
      <c r="F234" s="188">
        <v>1</v>
      </c>
      <c r="G234" s="188">
        <v>0</v>
      </c>
      <c r="H234" s="188" t="s">
        <v>734</v>
      </c>
      <c r="I234" s="188">
        <v>750</v>
      </c>
      <c r="J234" s="190" t="s">
        <v>1147</v>
      </c>
      <c r="K234" s="200">
        <v>0.6</v>
      </c>
      <c r="L234" s="291">
        <f t="shared" si="50"/>
        <v>0.4</v>
      </c>
      <c r="M234" s="290">
        <v>7500</v>
      </c>
      <c r="N234" s="289">
        <v>5000</v>
      </c>
      <c r="O234" s="288">
        <f t="shared" si="51"/>
        <v>7500</v>
      </c>
      <c r="P234" s="201">
        <v>0</v>
      </c>
      <c r="Q234" s="202">
        <f t="shared" si="52"/>
        <v>7500</v>
      </c>
      <c r="R234" s="390">
        <v>10578.78</v>
      </c>
      <c r="S234" s="287">
        <f t="shared" si="61"/>
        <v>7500</v>
      </c>
      <c r="T234" s="391">
        <f t="shared" si="62"/>
        <v>0</v>
      </c>
      <c r="U234" s="392">
        <f t="shared" si="57"/>
        <v>17631.300000000003</v>
      </c>
      <c r="V234" s="393">
        <f t="shared" si="58"/>
        <v>10578.78</v>
      </c>
      <c r="W234" s="394">
        <f t="shared" si="55"/>
        <v>7052.5200000000013</v>
      </c>
      <c r="X234" s="431">
        <f t="shared" si="59"/>
        <v>447.47999999999865</v>
      </c>
      <c r="Y234" s="389">
        <f t="shared" si="56"/>
        <v>0</v>
      </c>
    </row>
    <row r="235" spans="1:368" ht="15.75" thickBot="1" x14ac:dyDescent="0.3">
      <c r="A235" s="195" t="s">
        <v>1148</v>
      </c>
      <c r="B235" s="285" t="str">
        <f t="shared" si="60"/>
        <v>Wyocena Public Library</v>
      </c>
      <c r="C235" s="284" t="s">
        <v>1149</v>
      </c>
      <c r="D235" s="282">
        <v>42</v>
      </c>
      <c r="E235" s="283">
        <v>991</v>
      </c>
      <c r="F235" s="282">
        <v>1</v>
      </c>
      <c r="G235" s="282">
        <v>0</v>
      </c>
      <c r="H235" s="282" t="s">
        <v>605</v>
      </c>
      <c r="I235" s="282">
        <v>500</v>
      </c>
      <c r="J235" s="281" t="s">
        <v>1150</v>
      </c>
      <c r="K235" s="280">
        <v>0.7</v>
      </c>
      <c r="L235" s="279">
        <f t="shared" si="50"/>
        <v>0.30000000000000004</v>
      </c>
      <c r="M235" s="278">
        <v>5000</v>
      </c>
      <c r="N235" s="277">
        <v>5000</v>
      </c>
      <c r="O235" s="276">
        <f t="shared" si="51"/>
        <v>5000</v>
      </c>
      <c r="P235" s="275">
        <v>0</v>
      </c>
      <c r="Q235" s="274">
        <f t="shared" si="52"/>
        <v>5000</v>
      </c>
      <c r="R235" s="395">
        <v>50306.69</v>
      </c>
      <c r="S235" s="273">
        <f t="shared" si="61"/>
        <v>5000</v>
      </c>
      <c r="T235" s="396">
        <f t="shared" si="62"/>
        <v>0</v>
      </c>
      <c r="U235" s="434">
        <f>W235/L235</f>
        <v>16666.666666666664</v>
      </c>
      <c r="V235" s="435">
        <f t="shared" si="58"/>
        <v>11666.666666666664</v>
      </c>
      <c r="W235" s="436">
        <v>5000</v>
      </c>
      <c r="X235" s="437">
        <f t="shared" si="59"/>
        <v>0</v>
      </c>
      <c r="Y235" s="389">
        <f t="shared" si="56"/>
        <v>0</v>
      </c>
    </row>
    <row r="236" spans="1:368" hidden="1" x14ac:dyDescent="0.25">
      <c r="M236" s="211">
        <f>SUM(M3:M235)</f>
        <v>1370000</v>
      </c>
      <c r="N236" s="211">
        <f>SUM(N3:N235)</f>
        <v>1242500</v>
      </c>
      <c r="O236" s="271">
        <f t="shared" si="51"/>
        <v>1370000</v>
      </c>
      <c r="P236" s="212">
        <f>SUM(P3:P235)</f>
        <v>14771</v>
      </c>
      <c r="R236" s="397">
        <f>SUM(R3:R235)</f>
        <v>2197092.5799999977</v>
      </c>
      <c r="S236" s="270">
        <f>SUM(S3:S235)</f>
        <v>1236900.58</v>
      </c>
      <c r="U236" s="389" t="e">
        <f t="shared" si="57"/>
        <v>#DIV/0!</v>
      </c>
      <c r="V236" s="389" t="e">
        <f t="shared" si="58"/>
        <v>#DIV/0!</v>
      </c>
      <c r="Y236" s="389" t="e">
        <f t="shared" si="56"/>
        <v>#DIV/0!</v>
      </c>
    </row>
    <row r="237" spans="1:368" s="101" customFormat="1" x14ac:dyDescent="0.25">
      <c r="A237" s="216"/>
      <c r="B237" s="216"/>
      <c r="C237" s="217"/>
      <c r="D237" s="216"/>
      <c r="E237" s="216"/>
      <c r="F237" s="216"/>
      <c r="G237" s="216"/>
      <c r="H237" s="216"/>
      <c r="I237" s="216"/>
      <c r="J237" s="216"/>
      <c r="K237" s="218"/>
      <c r="L237" s="218"/>
      <c r="M237" s="219"/>
      <c r="N237" s="220"/>
      <c r="O237" s="269"/>
      <c r="P237" s="220"/>
      <c r="Q237" s="221"/>
      <c r="R237" s="398"/>
      <c r="S237" s="267"/>
      <c r="T237" s="266"/>
      <c r="U237" s="389"/>
      <c r="V237" s="389"/>
      <c r="W237" s="389"/>
      <c r="X237" s="432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</row>
    <row r="238" spans="1:368" s="101" customFormat="1" x14ac:dyDescent="0.25">
      <c r="A238" s="216"/>
      <c r="B238" s="216"/>
      <c r="C238" s="217"/>
      <c r="D238" s="216"/>
      <c r="E238" s="216"/>
      <c r="F238" s="216"/>
      <c r="G238" s="216"/>
      <c r="H238" s="216"/>
      <c r="I238" s="216"/>
      <c r="J238" s="216"/>
      <c r="K238" s="218"/>
      <c r="L238" s="218"/>
      <c r="M238" s="219"/>
      <c r="N238" s="222"/>
      <c r="O238" s="269"/>
      <c r="P238" s="223"/>
      <c r="Q238" s="221"/>
      <c r="R238" s="399"/>
      <c r="S238" s="267"/>
      <c r="T238" s="266"/>
      <c r="U238" s="389"/>
      <c r="V238" s="389"/>
      <c r="W238" s="389"/>
      <c r="X238" s="432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</row>
    <row r="239" spans="1:368" s="101" customFormat="1" x14ac:dyDescent="0.25">
      <c r="A239" s="216"/>
      <c r="B239" s="216"/>
      <c r="C239" s="217"/>
      <c r="D239" s="216"/>
      <c r="E239" s="216"/>
      <c r="F239" s="216"/>
      <c r="G239" s="216"/>
      <c r="H239" s="216"/>
      <c r="I239" s="216"/>
      <c r="J239" s="216"/>
      <c r="K239" s="218"/>
      <c r="L239" s="222"/>
      <c r="M239" s="220"/>
      <c r="N239" s="219"/>
      <c r="O239" s="268"/>
      <c r="P239" s="223"/>
      <c r="Q239" s="221"/>
      <c r="R239" s="399"/>
      <c r="S239" s="267"/>
      <c r="T239" s="266"/>
      <c r="U239" s="389"/>
      <c r="V239" s="389"/>
      <c r="W239" s="389"/>
      <c r="X239" s="432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</row>
    <row r="240" spans="1:368" s="101" customFormat="1" x14ac:dyDescent="0.25">
      <c r="A240" s="216"/>
      <c r="B240" s="216"/>
      <c r="C240" s="217"/>
      <c r="D240" s="216"/>
      <c r="E240" s="216"/>
      <c r="F240" s="216"/>
      <c r="G240" s="216"/>
      <c r="H240" s="216"/>
      <c r="I240" s="216"/>
      <c r="J240" s="216"/>
      <c r="K240" s="218"/>
      <c r="L240" s="218"/>
      <c r="M240" s="219"/>
      <c r="N240" s="219"/>
      <c r="O240" s="268"/>
      <c r="P240" s="223"/>
      <c r="Q240" s="221"/>
      <c r="R240" s="399"/>
      <c r="S240" s="267"/>
      <c r="T240" s="266"/>
      <c r="U240" s="389"/>
      <c r="V240" s="389"/>
      <c r="W240" s="389"/>
      <c r="X240" s="432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</row>
    <row r="241" spans="1:368" s="101" customFormat="1" x14ac:dyDescent="0.25">
      <c r="A241" s="216"/>
      <c r="B241" s="216"/>
      <c r="C241" s="217"/>
      <c r="D241" s="216"/>
      <c r="E241" s="216"/>
      <c r="F241" s="216"/>
      <c r="G241" s="216"/>
      <c r="H241" s="216"/>
      <c r="I241" s="216"/>
      <c r="J241" s="216"/>
      <c r="K241" s="218"/>
      <c r="L241" s="218"/>
      <c r="M241" s="219"/>
      <c r="N241" s="219"/>
      <c r="O241" s="268"/>
      <c r="P241" s="223"/>
      <c r="Q241" s="221"/>
      <c r="R241" s="399"/>
      <c r="S241" s="267"/>
      <c r="T241" s="266"/>
      <c r="U241" s="389"/>
      <c r="V241" s="389"/>
      <c r="W241" s="389"/>
      <c r="X241" s="432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</row>
    <row r="242" spans="1:368" s="101" customFormat="1" x14ac:dyDescent="0.25">
      <c r="A242" s="416"/>
      <c r="B242" s="416"/>
      <c r="C242" s="417"/>
      <c r="D242" s="416"/>
      <c r="E242" s="416"/>
      <c r="F242" s="416"/>
      <c r="G242" s="416"/>
      <c r="H242" s="416"/>
      <c r="I242" s="416"/>
      <c r="J242" s="416"/>
      <c r="K242" s="418"/>
      <c r="L242" s="418"/>
      <c r="M242" s="419"/>
      <c r="N242" s="419"/>
      <c r="O242" s="268"/>
      <c r="P242" s="223"/>
      <c r="Q242" s="221"/>
      <c r="R242" s="399"/>
      <c r="S242" s="267"/>
      <c r="T242" s="266"/>
      <c r="U242" s="389"/>
      <c r="V242" s="389"/>
      <c r="W242" s="389"/>
      <c r="X242" s="432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</row>
    <row r="243" spans="1:368" s="101" customFormat="1" x14ac:dyDescent="0.25">
      <c r="A243" s="416"/>
      <c r="B243" s="420"/>
      <c r="C243" s="411"/>
      <c r="D243" s="413"/>
      <c r="E243" s="414"/>
      <c r="F243" s="421"/>
      <c r="G243" s="422"/>
      <c r="H243" s="423"/>
      <c r="I243" s="415"/>
      <c r="J243" s="415"/>
      <c r="K243" s="424"/>
      <c r="L243" s="425"/>
      <c r="M243" s="426"/>
      <c r="N243" s="427"/>
      <c r="O243" s="268"/>
      <c r="P243" s="223"/>
      <c r="Q243" s="221"/>
      <c r="R243" s="399"/>
      <c r="S243" s="267"/>
      <c r="T243" s="266"/>
      <c r="U243" s="389"/>
      <c r="V243" s="389"/>
      <c r="W243" s="389"/>
      <c r="X243" s="432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</row>
    <row r="244" spans="1:368" s="101" customFormat="1" x14ac:dyDescent="0.25">
      <c r="A244" s="416"/>
      <c r="B244" s="416"/>
      <c r="C244" s="417"/>
      <c r="D244" s="416"/>
      <c r="E244" s="416"/>
      <c r="F244" s="416"/>
      <c r="G244" s="416"/>
      <c r="H244" s="416"/>
      <c r="I244" s="416"/>
      <c r="J244" s="416"/>
      <c r="K244" s="418"/>
      <c r="L244" s="418"/>
      <c r="M244" s="419"/>
      <c r="N244" s="419"/>
      <c r="O244" s="268"/>
      <c r="P244" s="223"/>
      <c r="Q244" s="221"/>
      <c r="R244" s="399"/>
      <c r="S244" s="267"/>
      <c r="T244" s="266"/>
      <c r="U244" s="389"/>
      <c r="V244" s="389"/>
      <c r="W244" s="389"/>
      <c r="X244" s="432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</row>
    <row r="245" spans="1:368" s="101" customFormat="1" x14ac:dyDescent="0.25">
      <c r="A245" s="216"/>
      <c r="B245" s="216"/>
      <c r="C245" s="217"/>
      <c r="D245" s="216"/>
      <c r="E245" s="216"/>
      <c r="F245" s="216"/>
      <c r="G245" s="216"/>
      <c r="H245" s="216"/>
      <c r="I245" s="216"/>
      <c r="J245" s="216"/>
      <c r="K245" s="218"/>
      <c r="L245" s="218"/>
      <c r="M245" s="219"/>
      <c r="N245" s="219"/>
      <c r="O245" s="268"/>
      <c r="P245" s="223"/>
      <c r="Q245" s="221"/>
      <c r="R245" s="399"/>
      <c r="S245" s="267"/>
      <c r="T245" s="266"/>
      <c r="U245" s="389"/>
      <c r="V245" s="389"/>
      <c r="W245" s="389"/>
      <c r="X245" s="432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</row>
    <row r="246" spans="1:368" s="101" customFormat="1" x14ac:dyDescent="0.25">
      <c r="A246" s="216"/>
      <c r="B246" s="216"/>
      <c r="C246" s="217"/>
      <c r="D246" s="216"/>
      <c r="E246" s="216"/>
      <c r="F246" s="216"/>
      <c r="G246" s="216"/>
      <c r="H246" s="216"/>
      <c r="I246" s="216"/>
      <c r="J246" s="216"/>
      <c r="K246" s="218"/>
      <c r="L246" s="218"/>
      <c r="M246" s="219"/>
      <c r="N246" s="219"/>
      <c r="O246" s="268"/>
      <c r="P246" s="223"/>
      <c r="Q246" s="221"/>
      <c r="R246" s="399"/>
      <c r="S246" s="267"/>
      <c r="T246" s="266"/>
      <c r="U246" s="389"/>
      <c r="V246" s="389"/>
      <c r="W246" s="389"/>
      <c r="X246" s="432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</row>
    <row r="247" spans="1:368" s="101" customFormat="1" x14ac:dyDescent="0.25">
      <c r="A247" s="216"/>
      <c r="B247" s="216"/>
      <c r="C247" s="217"/>
      <c r="D247" s="216"/>
      <c r="E247" s="216"/>
      <c r="F247" s="216"/>
      <c r="G247" s="216"/>
      <c r="H247" s="216"/>
      <c r="I247" s="216"/>
      <c r="J247" s="216"/>
      <c r="K247" s="218"/>
      <c r="L247" s="218"/>
      <c r="M247" s="219"/>
      <c r="N247" s="219"/>
      <c r="O247" s="268"/>
      <c r="P247" s="223"/>
      <c r="Q247" s="221"/>
      <c r="R247" s="399"/>
      <c r="S247" s="267"/>
      <c r="T247" s="266"/>
      <c r="U247" s="389"/>
      <c r="V247" s="389"/>
      <c r="W247" s="389"/>
      <c r="X247" s="432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</row>
    <row r="248" spans="1:368" s="101" customFormat="1" x14ac:dyDescent="0.25">
      <c r="A248" s="216"/>
      <c r="B248" s="216"/>
      <c r="C248" s="217"/>
      <c r="D248" s="216"/>
      <c r="E248" s="216"/>
      <c r="F248" s="216"/>
      <c r="G248" s="216"/>
      <c r="H248" s="216"/>
      <c r="I248" s="216"/>
      <c r="J248" s="216"/>
      <c r="K248" s="218"/>
      <c r="L248" s="218"/>
      <c r="M248" s="219"/>
      <c r="N248" s="219"/>
      <c r="O248" s="268"/>
      <c r="P248" s="223"/>
      <c r="Q248" s="221"/>
      <c r="R248" s="399"/>
      <c r="S248" s="267"/>
      <c r="T248" s="266"/>
      <c r="U248" s="389"/>
      <c r="V248" s="389"/>
      <c r="W248" s="389"/>
      <c r="X248" s="432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</row>
    <row r="249" spans="1:368" s="101" customFormat="1" x14ac:dyDescent="0.25">
      <c r="A249" s="216"/>
      <c r="B249" s="216"/>
      <c r="C249" s="217"/>
      <c r="D249" s="216"/>
      <c r="E249" s="216"/>
      <c r="F249" s="216"/>
      <c r="G249" s="216"/>
      <c r="H249" s="216"/>
      <c r="I249" s="216"/>
      <c r="J249" s="216"/>
      <c r="K249" s="218"/>
      <c r="L249" s="218"/>
      <c r="M249" s="219"/>
      <c r="N249" s="219"/>
      <c r="O249" s="268"/>
      <c r="P249" s="223"/>
      <c r="Q249" s="221"/>
      <c r="R249" s="399"/>
      <c r="S249" s="267"/>
      <c r="T249" s="266"/>
      <c r="U249" s="389"/>
      <c r="V249" s="389"/>
      <c r="W249" s="389"/>
      <c r="X249" s="432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</row>
    <row r="250" spans="1:368" x14ac:dyDescent="0.25">
      <c r="O250" s="268"/>
      <c r="P250" s="223"/>
      <c r="Q250" s="221"/>
      <c r="R250" s="399"/>
      <c r="S250" s="267"/>
      <c r="T250" s="266"/>
    </row>
    <row r="251" spans="1:368" x14ac:dyDescent="0.25">
      <c r="O251" s="268"/>
      <c r="P251" s="223"/>
      <c r="Q251" s="221"/>
      <c r="R251" s="399"/>
      <c r="S251" s="267"/>
      <c r="T251" s="266"/>
    </row>
    <row r="252" spans="1:368" x14ac:dyDescent="0.25">
      <c r="O252" s="268"/>
      <c r="P252" s="223"/>
      <c r="Q252" s="221"/>
      <c r="R252" s="399"/>
      <c r="S252" s="267"/>
      <c r="T252" s="266"/>
    </row>
    <row r="253" spans="1:368" x14ac:dyDescent="0.25">
      <c r="O253" s="268"/>
      <c r="P253" s="223"/>
      <c r="Q253" s="221"/>
      <c r="R253" s="399"/>
      <c r="S253" s="267"/>
      <c r="T253" s="266"/>
    </row>
    <row r="254" spans="1:368" x14ac:dyDescent="0.25">
      <c r="O254" s="268"/>
      <c r="P254" s="223"/>
      <c r="Q254" s="221"/>
      <c r="R254" s="399"/>
      <c r="S254" s="267"/>
      <c r="T254" s="266"/>
    </row>
    <row r="255" spans="1:368" x14ac:dyDescent="0.25">
      <c r="O255" s="268"/>
      <c r="P255" s="223"/>
      <c r="Q255" s="221"/>
      <c r="R255" s="399"/>
      <c r="S255" s="267"/>
      <c r="T255" s="266"/>
    </row>
    <row r="256" spans="1:368" x14ac:dyDescent="0.25">
      <c r="O256" s="268"/>
      <c r="P256" s="223"/>
      <c r="Q256" s="221"/>
      <c r="R256" s="399"/>
      <c r="S256" s="267"/>
      <c r="T256" s="266"/>
    </row>
    <row r="257" spans="15:20" x14ac:dyDescent="0.25">
      <c r="O257" s="268"/>
      <c r="P257" s="223"/>
      <c r="Q257" s="221"/>
      <c r="R257" s="399"/>
      <c r="S257" s="267"/>
      <c r="T257" s="266"/>
    </row>
    <row r="258" spans="15:20" x14ac:dyDescent="0.25">
      <c r="O258" s="268"/>
      <c r="P258" s="223"/>
      <c r="Q258" s="221"/>
      <c r="R258" s="399"/>
      <c r="S258" s="267"/>
      <c r="T258" s="266"/>
    </row>
    <row r="259" spans="15:20" x14ac:dyDescent="0.25">
      <c r="O259" s="268"/>
      <c r="P259" s="223"/>
      <c r="Q259" s="221"/>
      <c r="R259" s="399"/>
      <c r="S259" s="267"/>
      <c r="T259" s="266"/>
    </row>
    <row r="260" spans="15:20" x14ac:dyDescent="0.25">
      <c r="O260" s="268"/>
      <c r="P260" s="223"/>
      <c r="Q260" s="221"/>
      <c r="R260" s="399"/>
      <c r="S260" s="267"/>
      <c r="T260" s="266"/>
    </row>
    <row r="261" spans="15:20" x14ac:dyDescent="0.25">
      <c r="O261" s="268"/>
      <c r="P261" s="223"/>
      <c r="Q261" s="221"/>
      <c r="R261" s="399"/>
      <c r="S261" s="267"/>
      <c r="T261" s="266"/>
    </row>
    <row r="262" spans="15:20" x14ac:dyDescent="0.25">
      <c r="O262" s="268"/>
      <c r="P262" s="223"/>
      <c r="Q262" s="221"/>
      <c r="R262" s="399"/>
      <c r="S262" s="267"/>
      <c r="T262" s="266"/>
    </row>
    <row r="263" spans="15:20" x14ac:dyDescent="0.25">
      <c r="O263" s="268"/>
      <c r="P263" s="223"/>
      <c r="Q263" s="221"/>
      <c r="R263" s="399"/>
      <c r="S263" s="267"/>
      <c r="T263" s="266"/>
    </row>
    <row r="264" spans="15:20" x14ac:dyDescent="0.25">
      <c r="O264" s="268"/>
      <c r="P264" s="223"/>
      <c r="Q264" s="221"/>
      <c r="R264" s="399"/>
      <c r="S264" s="267"/>
      <c r="T264" s="266"/>
    </row>
    <row r="265" spans="15:20" x14ac:dyDescent="0.25">
      <c r="O265" s="268"/>
      <c r="P265" s="223"/>
      <c r="Q265" s="221"/>
      <c r="R265" s="399"/>
      <c r="S265" s="267"/>
      <c r="T265" s="266"/>
    </row>
    <row r="266" spans="15:20" x14ac:dyDescent="0.25">
      <c r="O266" s="268"/>
      <c r="P266" s="223"/>
      <c r="Q266" s="221"/>
      <c r="R266" s="399"/>
      <c r="S266" s="267"/>
      <c r="T266" s="266"/>
    </row>
    <row r="267" spans="15:20" x14ac:dyDescent="0.25">
      <c r="O267" s="268"/>
      <c r="P267" s="223"/>
      <c r="Q267" s="221"/>
      <c r="R267" s="399"/>
      <c r="S267" s="267"/>
      <c r="T267" s="266"/>
    </row>
    <row r="268" spans="15:20" x14ac:dyDescent="0.25">
      <c r="O268" s="268"/>
      <c r="P268" s="223"/>
      <c r="Q268" s="221"/>
      <c r="R268" s="399"/>
      <c r="S268" s="267"/>
      <c r="T268" s="266"/>
    </row>
    <row r="269" spans="15:20" x14ac:dyDescent="0.25">
      <c r="O269" s="268"/>
      <c r="P269" s="223"/>
      <c r="Q269" s="221"/>
      <c r="R269" s="399"/>
      <c r="S269" s="267"/>
      <c r="T269" s="266"/>
    </row>
    <row r="270" spans="15:20" x14ac:dyDescent="0.25">
      <c r="O270" s="268"/>
      <c r="P270" s="223"/>
      <c r="Q270" s="221"/>
      <c r="R270" s="399"/>
      <c r="S270" s="267"/>
      <c r="T270" s="266"/>
    </row>
    <row r="271" spans="15:20" x14ac:dyDescent="0.25">
      <c r="O271" s="268"/>
      <c r="P271" s="223"/>
      <c r="Q271" s="221"/>
      <c r="R271" s="399"/>
      <c r="S271" s="267"/>
      <c r="T271" s="266"/>
    </row>
    <row r="272" spans="15:20" x14ac:dyDescent="0.25">
      <c r="O272" s="268"/>
      <c r="P272" s="223"/>
      <c r="Q272" s="221"/>
      <c r="R272" s="399"/>
      <c r="S272" s="267"/>
      <c r="T272" s="266"/>
    </row>
    <row r="273" spans="15:20" x14ac:dyDescent="0.25">
      <c r="O273" s="268"/>
      <c r="P273" s="223"/>
      <c r="Q273" s="221"/>
      <c r="R273" s="399"/>
      <c r="S273" s="267"/>
      <c r="T273" s="266"/>
    </row>
    <row r="274" spans="15:20" x14ac:dyDescent="0.25">
      <c r="O274" s="268"/>
      <c r="P274" s="223"/>
      <c r="Q274" s="221"/>
      <c r="R274" s="399"/>
      <c r="S274" s="267"/>
      <c r="T274" s="266"/>
    </row>
    <row r="275" spans="15:20" x14ac:dyDescent="0.25">
      <c r="O275" s="268"/>
      <c r="P275" s="223"/>
      <c r="Q275" s="221"/>
      <c r="R275" s="399"/>
      <c r="S275" s="267"/>
      <c r="T275" s="266"/>
    </row>
    <row r="276" spans="15:20" x14ac:dyDescent="0.25">
      <c r="O276" s="268"/>
      <c r="P276" s="223"/>
      <c r="Q276" s="221"/>
      <c r="R276" s="399"/>
      <c r="S276" s="267"/>
      <c r="T276" s="266"/>
    </row>
    <row r="277" spans="15:20" x14ac:dyDescent="0.25">
      <c r="O277" s="268"/>
      <c r="P277" s="223"/>
      <c r="Q277" s="221"/>
      <c r="R277" s="399"/>
      <c r="S277" s="267"/>
      <c r="T277" s="266"/>
    </row>
    <row r="278" spans="15:20" x14ac:dyDescent="0.25">
      <c r="O278" s="268"/>
      <c r="P278" s="223"/>
      <c r="Q278" s="221"/>
      <c r="R278" s="399"/>
      <c r="S278" s="267"/>
      <c r="T278" s="266"/>
    </row>
    <row r="279" spans="15:20" x14ac:dyDescent="0.25">
      <c r="O279" s="268"/>
      <c r="P279" s="223"/>
      <c r="Q279" s="221"/>
      <c r="R279" s="399"/>
      <c r="S279" s="267"/>
      <c r="T279" s="266"/>
    </row>
    <row r="280" spans="15:20" x14ac:dyDescent="0.25">
      <c r="O280" s="268"/>
      <c r="P280" s="223"/>
      <c r="Q280" s="221"/>
      <c r="R280" s="399"/>
      <c r="S280" s="267"/>
      <c r="T280" s="266"/>
    </row>
    <row r="281" spans="15:20" x14ac:dyDescent="0.25">
      <c r="O281" s="268"/>
      <c r="P281" s="223"/>
      <c r="Q281" s="221"/>
      <c r="R281" s="399"/>
      <c r="S281" s="267"/>
      <c r="T281" s="266"/>
    </row>
    <row r="282" spans="15:20" x14ac:dyDescent="0.25">
      <c r="O282" s="268"/>
      <c r="P282" s="223"/>
      <c r="Q282" s="221"/>
      <c r="R282" s="399"/>
      <c r="S282" s="267"/>
      <c r="T282" s="266"/>
    </row>
    <row r="283" spans="15:20" x14ac:dyDescent="0.25">
      <c r="O283" s="268"/>
      <c r="P283" s="223"/>
      <c r="Q283" s="221"/>
      <c r="R283" s="399"/>
      <c r="S283" s="267"/>
      <c r="T283" s="266"/>
    </row>
    <row r="284" spans="15:20" x14ac:dyDescent="0.25">
      <c r="O284" s="268"/>
      <c r="P284" s="223"/>
      <c r="Q284" s="221"/>
      <c r="R284" s="399"/>
      <c r="S284" s="267"/>
      <c r="T284" s="266"/>
    </row>
    <row r="285" spans="15:20" x14ac:dyDescent="0.25">
      <c r="O285" s="268"/>
      <c r="P285" s="223"/>
      <c r="Q285" s="221"/>
      <c r="R285" s="399"/>
      <c r="S285" s="267"/>
      <c r="T285" s="266"/>
    </row>
    <row r="286" spans="15:20" x14ac:dyDescent="0.25">
      <c r="O286" s="268"/>
      <c r="P286" s="223"/>
      <c r="Q286" s="221"/>
      <c r="R286" s="399"/>
      <c r="S286" s="267"/>
      <c r="T286" s="266"/>
    </row>
    <row r="287" spans="15:20" x14ac:dyDescent="0.25">
      <c r="O287" s="268"/>
      <c r="P287" s="223"/>
      <c r="Q287" s="221"/>
      <c r="R287" s="399"/>
      <c r="S287" s="267"/>
      <c r="T287" s="266"/>
    </row>
    <row r="288" spans="15:20" x14ac:dyDescent="0.25">
      <c r="O288" s="268"/>
      <c r="P288" s="223"/>
      <c r="Q288" s="221"/>
      <c r="R288" s="399"/>
      <c r="S288" s="267"/>
      <c r="T288" s="266"/>
    </row>
    <row r="289" spans="15:20" x14ac:dyDescent="0.25">
      <c r="O289" s="268"/>
      <c r="P289" s="223"/>
      <c r="Q289" s="221"/>
      <c r="R289" s="399"/>
      <c r="S289" s="267"/>
      <c r="T289" s="266"/>
    </row>
    <row r="290" spans="15:20" x14ac:dyDescent="0.25">
      <c r="O290" s="268"/>
      <c r="P290" s="223"/>
      <c r="Q290" s="221"/>
      <c r="R290" s="399"/>
      <c r="S290" s="267"/>
      <c r="T290" s="266"/>
    </row>
    <row r="291" spans="15:20" x14ac:dyDescent="0.25">
      <c r="O291" s="268"/>
      <c r="P291" s="223"/>
      <c r="Q291" s="221"/>
      <c r="R291" s="399"/>
      <c r="S291" s="267"/>
      <c r="T291" s="266"/>
    </row>
    <row r="292" spans="15:20" x14ac:dyDescent="0.25">
      <c r="O292" s="268"/>
      <c r="P292" s="223"/>
      <c r="Q292" s="221"/>
      <c r="R292" s="399"/>
      <c r="S292" s="267"/>
      <c r="T292" s="266"/>
    </row>
    <row r="293" spans="15:20" x14ac:dyDescent="0.25">
      <c r="O293" s="268"/>
      <c r="P293" s="223"/>
      <c r="Q293" s="221"/>
      <c r="R293" s="399"/>
      <c r="S293" s="267"/>
      <c r="T293" s="266"/>
    </row>
    <row r="294" spans="15:20" x14ac:dyDescent="0.25">
      <c r="O294" s="268"/>
      <c r="P294" s="223"/>
      <c r="Q294" s="221"/>
      <c r="R294" s="399"/>
      <c r="S294" s="267"/>
      <c r="T294" s="266"/>
    </row>
    <row r="295" spans="15:20" x14ac:dyDescent="0.25">
      <c r="O295" s="268"/>
      <c r="P295" s="223"/>
      <c r="Q295" s="221"/>
      <c r="R295" s="399"/>
      <c r="S295" s="267"/>
      <c r="T295" s="266"/>
    </row>
    <row r="296" spans="15:20" x14ac:dyDescent="0.25">
      <c r="O296" s="268"/>
      <c r="P296" s="223"/>
      <c r="Q296" s="221"/>
      <c r="R296" s="399"/>
      <c r="S296" s="267"/>
      <c r="T296" s="266"/>
    </row>
    <row r="297" spans="15:20" x14ac:dyDescent="0.25">
      <c r="O297" s="268"/>
      <c r="P297" s="223"/>
      <c r="Q297" s="221"/>
      <c r="R297" s="399"/>
      <c r="S297" s="267"/>
      <c r="T297" s="266"/>
    </row>
    <row r="298" spans="15:20" x14ac:dyDescent="0.25">
      <c r="O298" s="268"/>
      <c r="P298" s="223"/>
      <c r="Q298" s="221"/>
      <c r="R298" s="399"/>
      <c r="S298" s="267"/>
      <c r="T298" s="266"/>
    </row>
    <row r="299" spans="15:20" x14ac:dyDescent="0.25">
      <c r="O299" s="268"/>
      <c r="P299" s="223"/>
      <c r="Q299" s="221"/>
      <c r="R299" s="399"/>
      <c r="S299" s="267"/>
      <c r="T299" s="266"/>
    </row>
    <row r="300" spans="15:20" x14ac:dyDescent="0.25">
      <c r="O300" s="268"/>
      <c r="P300" s="223"/>
      <c r="Q300" s="221"/>
      <c r="R300" s="399"/>
      <c r="S300" s="267"/>
      <c r="T300" s="266"/>
    </row>
    <row r="301" spans="15:20" x14ac:dyDescent="0.25">
      <c r="O301" s="268"/>
      <c r="P301" s="223"/>
      <c r="Q301" s="221"/>
      <c r="R301" s="399"/>
      <c r="S301" s="267"/>
      <c r="T301" s="266"/>
    </row>
    <row r="302" spans="15:20" x14ac:dyDescent="0.25">
      <c r="O302" s="268"/>
      <c r="P302" s="223"/>
      <c r="Q302" s="221"/>
      <c r="R302" s="399"/>
      <c r="S302" s="267"/>
      <c r="T302" s="266"/>
    </row>
    <row r="303" spans="15:20" x14ac:dyDescent="0.25">
      <c r="O303" s="268"/>
      <c r="P303" s="223"/>
      <c r="Q303" s="221"/>
      <c r="R303" s="399"/>
      <c r="S303" s="267"/>
      <c r="T303" s="266"/>
    </row>
    <row r="304" spans="15:20" x14ac:dyDescent="0.25">
      <c r="O304" s="268"/>
      <c r="P304" s="223"/>
      <c r="Q304" s="221"/>
      <c r="R304" s="399"/>
      <c r="S304" s="267"/>
      <c r="T304" s="266"/>
    </row>
    <row r="305" spans="15:20" x14ac:dyDescent="0.25">
      <c r="O305" s="268"/>
      <c r="P305" s="223"/>
      <c r="Q305" s="221"/>
      <c r="R305" s="399"/>
      <c r="S305" s="267"/>
      <c r="T305" s="266"/>
    </row>
    <row r="306" spans="15:20" x14ac:dyDescent="0.25">
      <c r="O306" s="268"/>
      <c r="P306" s="223"/>
      <c r="Q306" s="221"/>
      <c r="R306" s="399"/>
      <c r="S306" s="267"/>
      <c r="T306" s="266"/>
    </row>
    <row r="307" spans="15:20" x14ac:dyDescent="0.25">
      <c r="O307" s="268"/>
      <c r="P307" s="223"/>
      <c r="Q307" s="221"/>
      <c r="R307" s="399"/>
      <c r="S307" s="267"/>
      <c r="T307" s="266"/>
    </row>
    <row r="308" spans="15:20" x14ac:dyDescent="0.25">
      <c r="O308" s="268"/>
      <c r="P308" s="223"/>
      <c r="Q308" s="221"/>
      <c r="R308" s="399"/>
      <c r="S308" s="267"/>
      <c r="T308" s="266"/>
    </row>
    <row r="309" spans="15:20" x14ac:dyDescent="0.25">
      <c r="O309" s="268"/>
      <c r="P309" s="223"/>
      <c r="Q309" s="221"/>
      <c r="R309" s="399"/>
      <c r="S309" s="267"/>
      <c r="T309" s="266"/>
    </row>
    <row r="310" spans="15:20" x14ac:dyDescent="0.25">
      <c r="O310" s="268"/>
      <c r="P310" s="223"/>
      <c r="Q310" s="221"/>
      <c r="R310" s="399"/>
      <c r="S310" s="267"/>
      <c r="T310" s="266"/>
    </row>
    <row r="311" spans="15:20" x14ac:dyDescent="0.25">
      <c r="O311" s="268"/>
      <c r="P311" s="223"/>
      <c r="Q311" s="221"/>
      <c r="R311" s="399"/>
      <c r="S311" s="267"/>
      <c r="T311" s="266"/>
    </row>
    <row r="312" spans="15:20" x14ac:dyDescent="0.25">
      <c r="O312" s="268"/>
      <c r="P312" s="223"/>
      <c r="Q312" s="221"/>
      <c r="R312" s="399"/>
      <c r="S312" s="267"/>
      <c r="T312" s="266"/>
    </row>
    <row r="313" spans="15:20" x14ac:dyDescent="0.25">
      <c r="O313" s="268"/>
      <c r="P313" s="223"/>
      <c r="Q313" s="221"/>
      <c r="R313" s="399"/>
      <c r="S313" s="267"/>
      <c r="T313" s="266"/>
    </row>
    <row r="314" spans="15:20" x14ac:dyDescent="0.25">
      <c r="O314" s="268"/>
      <c r="P314" s="223"/>
      <c r="Q314" s="221"/>
      <c r="R314" s="399"/>
      <c r="S314" s="267"/>
      <c r="T314" s="266"/>
    </row>
    <row r="315" spans="15:20" x14ac:dyDescent="0.25">
      <c r="O315" s="268"/>
      <c r="P315" s="223"/>
      <c r="Q315" s="221"/>
      <c r="R315" s="399"/>
      <c r="S315" s="267"/>
      <c r="T315" s="266"/>
    </row>
    <row r="316" spans="15:20" x14ac:dyDescent="0.25">
      <c r="O316" s="268"/>
      <c r="P316" s="223"/>
      <c r="Q316" s="221"/>
      <c r="R316" s="399"/>
      <c r="S316" s="267"/>
      <c r="T316" s="266"/>
    </row>
    <row r="317" spans="15:20" x14ac:dyDescent="0.25">
      <c r="O317" s="268"/>
      <c r="P317" s="223"/>
      <c r="Q317" s="221"/>
      <c r="R317" s="399"/>
      <c r="S317" s="267"/>
      <c r="T317" s="266"/>
    </row>
    <row r="318" spans="15:20" x14ac:dyDescent="0.25">
      <c r="O318" s="268"/>
      <c r="P318" s="223"/>
      <c r="Q318" s="221"/>
      <c r="R318" s="399"/>
      <c r="S318" s="267"/>
      <c r="T318" s="266"/>
    </row>
    <row r="319" spans="15:20" x14ac:dyDescent="0.25">
      <c r="O319" s="268"/>
      <c r="P319" s="223"/>
      <c r="Q319" s="221"/>
      <c r="R319" s="399"/>
      <c r="S319" s="267"/>
      <c r="T319" s="266"/>
    </row>
    <row r="320" spans="15:20" x14ac:dyDescent="0.25">
      <c r="O320" s="268"/>
      <c r="P320" s="223"/>
      <c r="Q320" s="221"/>
      <c r="R320" s="399"/>
      <c r="S320" s="267"/>
      <c r="T320" s="266"/>
    </row>
    <row r="321" spans="15:20" x14ac:dyDescent="0.25">
      <c r="O321" s="268"/>
      <c r="P321" s="223"/>
      <c r="Q321" s="221"/>
      <c r="R321" s="399"/>
      <c r="S321" s="267"/>
      <c r="T321" s="266"/>
    </row>
    <row r="322" spans="15:20" x14ac:dyDescent="0.25">
      <c r="O322" s="268"/>
      <c r="P322" s="223"/>
      <c r="Q322" s="221"/>
      <c r="R322" s="399"/>
      <c r="S322" s="267"/>
      <c r="T322" s="266"/>
    </row>
    <row r="323" spans="15:20" x14ac:dyDescent="0.25">
      <c r="O323" s="268"/>
      <c r="P323" s="223"/>
      <c r="Q323" s="221"/>
      <c r="R323" s="399"/>
      <c r="S323" s="267"/>
      <c r="T323" s="266"/>
    </row>
    <row r="324" spans="15:20" x14ac:dyDescent="0.25">
      <c r="O324" s="268"/>
      <c r="P324" s="223"/>
      <c r="Q324" s="221"/>
      <c r="R324" s="399"/>
      <c r="S324" s="267"/>
      <c r="T324" s="266"/>
    </row>
    <row r="325" spans="15:20" x14ac:dyDescent="0.25">
      <c r="O325" s="268"/>
      <c r="P325" s="223"/>
      <c r="Q325" s="221"/>
      <c r="R325" s="399"/>
      <c r="S325" s="267"/>
      <c r="T325" s="266"/>
    </row>
    <row r="326" spans="15:20" x14ac:dyDescent="0.25">
      <c r="O326" s="268"/>
      <c r="P326" s="223"/>
      <c r="Q326" s="221"/>
      <c r="R326" s="399"/>
      <c r="S326" s="267"/>
      <c r="T326" s="266"/>
    </row>
    <row r="327" spans="15:20" x14ac:dyDescent="0.25">
      <c r="O327" s="268"/>
      <c r="P327" s="223"/>
      <c r="Q327" s="221"/>
      <c r="R327" s="399"/>
      <c r="S327" s="267"/>
      <c r="T327" s="266"/>
    </row>
    <row r="328" spans="15:20" x14ac:dyDescent="0.25">
      <c r="O328" s="268"/>
      <c r="P328" s="223"/>
      <c r="Q328" s="221"/>
      <c r="R328" s="399"/>
      <c r="S328" s="267"/>
      <c r="T328" s="266"/>
    </row>
    <row r="329" spans="15:20" x14ac:dyDescent="0.25">
      <c r="O329" s="268"/>
      <c r="P329" s="223"/>
      <c r="Q329" s="221"/>
      <c r="R329" s="399"/>
      <c r="S329" s="267"/>
      <c r="T329" s="266"/>
    </row>
    <row r="330" spans="15:20" x14ac:dyDescent="0.25">
      <c r="O330" s="268"/>
      <c r="P330" s="223"/>
      <c r="Q330" s="221"/>
      <c r="R330" s="399"/>
      <c r="S330" s="267"/>
      <c r="T330" s="266"/>
    </row>
    <row r="331" spans="15:20" x14ac:dyDescent="0.25">
      <c r="O331" s="268"/>
      <c r="P331" s="223"/>
      <c r="Q331" s="221"/>
      <c r="R331" s="399"/>
      <c r="S331" s="267"/>
      <c r="T331" s="266"/>
    </row>
    <row r="332" spans="15:20" x14ac:dyDescent="0.25">
      <c r="O332" s="268"/>
      <c r="P332" s="223"/>
      <c r="Q332" s="221"/>
      <c r="R332" s="399"/>
      <c r="S332" s="267"/>
      <c r="T332" s="266"/>
    </row>
    <row r="333" spans="15:20" x14ac:dyDescent="0.25">
      <c r="O333" s="268"/>
      <c r="P333" s="223"/>
      <c r="Q333" s="221"/>
      <c r="R333" s="399"/>
      <c r="S333" s="267"/>
      <c r="T333" s="266"/>
    </row>
    <row r="334" spans="15:20" x14ac:dyDescent="0.25">
      <c r="O334" s="268"/>
      <c r="P334" s="223"/>
      <c r="Q334" s="221"/>
      <c r="R334" s="399"/>
      <c r="S334" s="267"/>
      <c r="T334" s="266"/>
    </row>
    <row r="335" spans="15:20" x14ac:dyDescent="0.25">
      <c r="O335" s="268"/>
      <c r="P335" s="223"/>
      <c r="Q335" s="221"/>
      <c r="R335" s="399"/>
      <c r="S335" s="267"/>
      <c r="T335" s="266"/>
    </row>
    <row r="336" spans="15:20" x14ac:dyDescent="0.25">
      <c r="O336" s="268"/>
      <c r="P336" s="223"/>
      <c r="Q336" s="221"/>
      <c r="R336" s="399"/>
      <c r="S336" s="267"/>
      <c r="T336" s="266"/>
    </row>
    <row r="337" spans="15:20" x14ac:dyDescent="0.25">
      <c r="O337" s="268"/>
      <c r="P337" s="223"/>
      <c r="Q337" s="221"/>
      <c r="R337" s="399"/>
      <c r="S337" s="267"/>
      <c r="T337" s="266"/>
    </row>
    <row r="338" spans="15:20" x14ac:dyDescent="0.25">
      <c r="O338" s="268"/>
      <c r="P338" s="223"/>
      <c r="Q338" s="221"/>
      <c r="R338" s="399"/>
      <c r="S338" s="267"/>
      <c r="T338" s="266"/>
    </row>
    <row r="339" spans="15:20" x14ac:dyDescent="0.25">
      <c r="O339" s="268"/>
      <c r="P339" s="223"/>
      <c r="Q339" s="221"/>
      <c r="R339" s="399"/>
      <c r="S339" s="267"/>
      <c r="T339" s="266"/>
    </row>
    <row r="340" spans="15:20" x14ac:dyDescent="0.25">
      <c r="O340" s="268"/>
      <c r="P340" s="223"/>
      <c r="Q340" s="221"/>
      <c r="R340" s="399"/>
      <c r="S340" s="267"/>
      <c r="T340" s="266"/>
    </row>
    <row r="341" spans="15:20" x14ac:dyDescent="0.25">
      <c r="O341" s="268"/>
      <c r="P341" s="223"/>
      <c r="Q341" s="221"/>
      <c r="R341" s="399"/>
      <c r="S341" s="267"/>
      <c r="T341" s="266"/>
    </row>
    <row r="342" spans="15:20" x14ac:dyDescent="0.25">
      <c r="O342" s="268"/>
      <c r="P342" s="223"/>
      <c r="Q342" s="221"/>
      <c r="R342" s="399"/>
      <c r="S342" s="267"/>
      <c r="T342" s="266"/>
    </row>
    <row r="343" spans="15:20" x14ac:dyDescent="0.25">
      <c r="O343" s="268"/>
      <c r="P343" s="223"/>
      <c r="Q343" s="221"/>
      <c r="R343" s="399"/>
      <c r="S343" s="267"/>
      <c r="T343" s="266"/>
    </row>
    <row r="344" spans="15:20" x14ac:dyDescent="0.25">
      <c r="O344" s="268"/>
      <c r="P344" s="223"/>
      <c r="Q344" s="221"/>
      <c r="R344" s="399"/>
      <c r="S344" s="267"/>
      <c r="T344" s="266"/>
    </row>
    <row r="345" spans="15:20" x14ac:dyDescent="0.25">
      <c r="O345" s="268"/>
      <c r="P345" s="223"/>
      <c r="Q345" s="221"/>
      <c r="R345" s="399"/>
      <c r="S345" s="267"/>
      <c r="T345" s="266"/>
    </row>
    <row r="346" spans="15:20" x14ac:dyDescent="0.25">
      <c r="O346" s="268"/>
      <c r="P346" s="223"/>
      <c r="Q346" s="221"/>
      <c r="R346" s="399"/>
      <c r="S346" s="267"/>
      <c r="T346" s="266"/>
    </row>
    <row r="347" spans="15:20" x14ac:dyDescent="0.25">
      <c r="O347" s="268"/>
      <c r="P347" s="223"/>
      <c r="Q347" s="221"/>
      <c r="R347" s="399"/>
      <c r="S347" s="267"/>
      <c r="T347" s="266"/>
    </row>
    <row r="348" spans="15:20" x14ac:dyDescent="0.25">
      <c r="O348" s="268"/>
      <c r="P348" s="223"/>
      <c r="Q348" s="221"/>
      <c r="R348" s="399"/>
      <c r="S348" s="267"/>
      <c r="T348" s="266"/>
    </row>
    <row r="349" spans="15:20" x14ac:dyDescent="0.25">
      <c r="O349" s="268"/>
      <c r="P349" s="223"/>
      <c r="Q349" s="221"/>
      <c r="R349" s="399"/>
      <c r="S349" s="267"/>
      <c r="T349" s="266"/>
    </row>
    <row r="350" spans="15:20" x14ac:dyDescent="0.25">
      <c r="O350" s="268"/>
      <c r="P350" s="223"/>
      <c r="Q350" s="221"/>
      <c r="R350" s="399"/>
      <c r="S350" s="267"/>
      <c r="T350" s="266"/>
    </row>
    <row r="351" spans="15:20" x14ac:dyDescent="0.25">
      <c r="O351" s="268"/>
      <c r="P351" s="223"/>
      <c r="Q351" s="221"/>
      <c r="R351" s="399"/>
      <c r="S351" s="267"/>
      <c r="T351" s="266"/>
    </row>
    <row r="352" spans="15:20" x14ac:dyDescent="0.25">
      <c r="O352" s="268"/>
      <c r="P352" s="223"/>
      <c r="Q352" s="221"/>
      <c r="R352" s="399"/>
      <c r="S352" s="267"/>
      <c r="T352" s="266"/>
    </row>
    <row r="353" spans="15:20" x14ac:dyDescent="0.25">
      <c r="O353" s="268"/>
      <c r="P353" s="223"/>
      <c r="Q353" s="221"/>
      <c r="R353" s="399"/>
      <c r="S353" s="267"/>
      <c r="T353" s="266"/>
    </row>
    <row r="354" spans="15:20" x14ac:dyDescent="0.25">
      <c r="O354" s="268"/>
      <c r="P354" s="223"/>
      <c r="Q354" s="221"/>
      <c r="R354" s="399"/>
      <c r="S354" s="267"/>
      <c r="T354" s="266"/>
    </row>
    <row r="355" spans="15:20" x14ac:dyDescent="0.25">
      <c r="O355" s="268"/>
      <c r="P355" s="223"/>
      <c r="Q355" s="221"/>
      <c r="R355" s="399"/>
      <c r="S355" s="267"/>
      <c r="T355" s="266"/>
    </row>
    <row r="356" spans="15:20" x14ac:dyDescent="0.25">
      <c r="O356" s="268"/>
      <c r="P356" s="223"/>
      <c r="Q356" s="221"/>
      <c r="R356" s="399"/>
      <c r="S356" s="267"/>
      <c r="T356" s="266"/>
    </row>
    <row r="357" spans="15:20" x14ac:dyDescent="0.25">
      <c r="O357" s="268"/>
      <c r="P357" s="223"/>
      <c r="Q357" s="221"/>
      <c r="R357" s="399"/>
      <c r="S357" s="267"/>
      <c r="T357" s="266"/>
    </row>
    <row r="358" spans="15:20" x14ac:dyDescent="0.25">
      <c r="O358" s="268"/>
      <c r="P358" s="223"/>
      <c r="Q358" s="221"/>
      <c r="R358" s="399"/>
      <c r="S358" s="267"/>
      <c r="T358" s="266"/>
    </row>
    <row r="359" spans="15:20" x14ac:dyDescent="0.25">
      <c r="O359" s="268"/>
      <c r="P359" s="223"/>
      <c r="Q359" s="221"/>
      <c r="R359" s="399"/>
      <c r="S359" s="267"/>
      <c r="T359" s="266"/>
    </row>
    <row r="360" spans="15:20" x14ac:dyDescent="0.25">
      <c r="O360" s="268"/>
      <c r="P360" s="223"/>
      <c r="Q360" s="221"/>
      <c r="R360" s="399"/>
      <c r="S360" s="267"/>
      <c r="T360" s="266"/>
    </row>
    <row r="361" spans="15:20" x14ac:dyDescent="0.25">
      <c r="O361" s="268"/>
      <c r="P361" s="223"/>
      <c r="Q361" s="221"/>
      <c r="R361" s="399"/>
      <c r="S361" s="267"/>
      <c r="T361" s="266"/>
    </row>
    <row r="362" spans="15:20" x14ac:dyDescent="0.25">
      <c r="O362" s="268"/>
      <c r="P362" s="223"/>
      <c r="Q362" s="221"/>
      <c r="R362" s="399"/>
      <c r="S362" s="267"/>
      <c r="T362" s="266"/>
    </row>
    <row r="363" spans="15:20" x14ac:dyDescent="0.25">
      <c r="O363" s="268"/>
      <c r="P363" s="223"/>
      <c r="Q363" s="221"/>
      <c r="R363" s="399"/>
      <c r="S363" s="267"/>
      <c r="T363" s="266"/>
    </row>
    <row r="364" spans="15:20" x14ac:dyDescent="0.25">
      <c r="O364" s="268"/>
      <c r="P364" s="223"/>
      <c r="Q364" s="221"/>
      <c r="R364" s="399"/>
      <c r="S364" s="267"/>
      <c r="T364" s="266"/>
    </row>
    <row r="365" spans="15:20" x14ac:dyDescent="0.25">
      <c r="O365" s="268"/>
      <c r="P365" s="223"/>
      <c r="Q365" s="221"/>
      <c r="R365" s="399"/>
      <c r="S365" s="267"/>
      <c r="T365" s="266"/>
    </row>
    <row r="366" spans="15:20" x14ac:dyDescent="0.25">
      <c r="O366" s="268"/>
      <c r="P366" s="223"/>
      <c r="Q366" s="221"/>
      <c r="R366" s="399"/>
      <c r="S366" s="267"/>
      <c r="T366" s="266"/>
    </row>
    <row r="367" spans="15:20" x14ac:dyDescent="0.25">
      <c r="O367" s="268"/>
      <c r="P367" s="223"/>
      <c r="Q367" s="221"/>
      <c r="R367" s="399"/>
      <c r="S367" s="267"/>
      <c r="T367" s="266"/>
    </row>
    <row r="368" spans="15:20" x14ac:dyDescent="0.25">
      <c r="O368" s="268"/>
      <c r="P368" s="223"/>
      <c r="Q368" s="221"/>
      <c r="R368" s="399"/>
      <c r="S368" s="267"/>
      <c r="T368" s="266"/>
    </row>
    <row r="369" spans="15:20" x14ac:dyDescent="0.25">
      <c r="O369" s="268"/>
      <c r="P369" s="223"/>
      <c r="Q369" s="221"/>
      <c r="R369" s="399"/>
      <c r="S369" s="267"/>
      <c r="T369" s="266"/>
    </row>
    <row r="370" spans="15:20" x14ac:dyDescent="0.25">
      <c r="O370" s="268"/>
      <c r="P370" s="223"/>
      <c r="Q370" s="221"/>
      <c r="R370" s="399"/>
      <c r="S370" s="267"/>
      <c r="T370" s="266"/>
    </row>
    <row r="371" spans="15:20" x14ac:dyDescent="0.25">
      <c r="O371" s="268"/>
      <c r="P371" s="223"/>
      <c r="Q371" s="221"/>
      <c r="R371" s="399"/>
      <c r="S371" s="267"/>
      <c r="T371" s="266"/>
    </row>
    <row r="372" spans="15:20" x14ac:dyDescent="0.25">
      <c r="O372" s="268"/>
      <c r="P372" s="223"/>
      <c r="Q372" s="221"/>
      <c r="R372" s="399"/>
      <c r="S372" s="267"/>
      <c r="T372" s="266"/>
    </row>
    <row r="373" spans="15:20" x14ac:dyDescent="0.25">
      <c r="O373" s="268"/>
      <c r="P373" s="223"/>
      <c r="Q373" s="221"/>
      <c r="R373" s="399"/>
      <c r="S373" s="267"/>
      <c r="T373" s="266"/>
    </row>
    <row r="374" spans="15:20" x14ac:dyDescent="0.25">
      <c r="O374" s="268"/>
      <c r="P374" s="223"/>
      <c r="Q374" s="221"/>
      <c r="R374" s="399"/>
      <c r="S374" s="267"/>
      <c r="T374" s="266"/>
    </row>
    <row r="375" spans="15:20" x14ac:dyDescent="0.25">
      <c r="O375" s="268"/>
      <c r="P375" s="223"/>
      <c r="Q375" s="221"/>
      <c r="R375" s="399"/>
      <c r="S375" s="267"/>
      <c r="T375" s="266"/>
    </row>
    <row r="376" spans="15:20" x14ac:dyDescent="0.25">
      <c r="O376" s="268"/>
      <c r="P376" s="223"/>
      <c r="Q376" s="221"/>
      <c r="R376" s="399"/>
      <c r="S376" s="267"/>
      <c r="T376" s="266"/>
    </row>
    <row r="377" spans="15:20" x14ac:dyDescent="0.25">
      <c r="O377" s="268"/>
      <c r="P377" s="223"/>
      <c r="Q377" s="221"/>
      <c r="R377" s="399"/>
      <c r="S377" s="267"/>
      <c r="T377" s="266"/>
    </row>
    <row r="378" spans="15:20" x14ac:dyDescent="0.25">
      <c r="O378" s="268"/>
      <c r="P378" s="223"/>
      <c r="Q378" s="221"/>
      <c r="R378" s="399"/>
      <c r="S378" s="267"/>
      <c r="T378" s="266"/>
    </row>
    <row r="379" spans="15:20" x14ac:dyDescent="0.25">
      <c r="O379" s="268"/>
      <c r="P379" s="223"/>
      <c r="Q379" s="221"/>
      <c r="R379" s="399"/>
      <c r="S379" s="267"/>
      <c r="T379" s="266"/>
    </row>
    <row r="380" spans="15:20" x14ac:dyDescent="0.25">
      <c r="O380" s="268"/>
      <c r="P380" s="223"/>
      <c r="Q380" s="221"/>
      <c r="R380" s="399"/>
      <c r="S380" s="267"/>
      <c r="T380" s="266"/>
    </row>
    <row r="381" spans="15:20" x14ac:dyDescent="0.25">
      <c r="O381" s="268"/>
      <c r="P381" s="223"/>
      <c r="Q381" s="221"/>
      <c r="R381" s="399"/>
      <c r="S381" s="267"/>
      <c r="T381" s="266"/>
    </row>
    <row r="382" spans="15:20" x14ac:dyDescent="0.25">
      <c r="O382" s="268"/>
      <c r="P382" s="223"/>
      <c r="Q382" s="221"/>
      <c r="R382" s="399"/>
      <c r="S382" s="267"/>
      <c r="T382" s="266"/>
    </row>
    <row r="383" spans="15:20" x14ac:dyDescent="0.25">
      <c r="O383" s="268"/>
      <c r="P383" s="223"/>
      <c r="Q383" s="221"/>
      <c r="R383" s="399"/>
      <c r="S383" s="267"/>
      <c r="T383" s="266"/>
    </row>
    <row r="384" spans="15:20" x14ac:dyDescent="0.25">
      <c r="O384" s="268"/>
      <c r="P384" s="223"/>
      <c r="Q384" s="221"/>
      <c r="R384" s="399"/>
      <c r="S384" s="267"/>
      <c r="T384" s="266"/>
    </row>
    <row r="385" spans="15:20" x14ac:dyDescent="0.25">
      <c r="O385" s="268"/>
      <c r="P385" s="223"/>
      <c r="Q385" s="221"/>
      <c r="R385" s="399"/>
      <c r="S385" s="267"/>
      <c r="T385" s="266"/>
    </row>
    <row r="386" spans="15:20" x14ac:dyDescent="0.25">
      <c r="O386" s="268"/>
      <c r="P386" s="223"/>
      <c r="Q386" s="221"/>
      <c r="R386" s="399"/>
      <c r="S386" s="267"/>
      <c r="T386" s="266"/>
    </row>
    <row r="387" spans="15:20" x14ac:dyDescent="0.25">
      <c r="O387" s="268"/>
      <c r="P387" s="223"/>
      <c r="Q387" s="221"/>
      <c r="R387" s="399"/>
      <c r="S387" s="267"/>
      <c r="T387" s="266"/>
    </row>
    <row r="388" spans="15:20" x14ac:dyDescent="0.25">
      <c r="O388" s="268"/>
      <c r="P388" s="223"/>
      <c r="Q388" s="221"/>
      <c r="R388" s="399"/>
      <c r="S388" s="267"/>
      <c r="T388" s="266"/>
    </row>
    <row r="389" spans="15:20" x14ac:dyDescent="0.25">
      <c r="O389" s="268"/>
      <c r="P389" s="223"/>
      <c r="Q389" s="221"/>
      <c r="R389" s="399"/>
      <c r="S389" s="267"/>
      <c r="T389" s="266"/>
    </row>
    <row r="390" spans="15:20" x14ac:dyDescent="0.25">
      <c r="O390" s="268"/>
      <c r="P390" s="223"/>
      <c r="Q390" s="221"/>
      <c r="R390" s="399"/>
      <c r="S390" s="267"/>
      <c r="T390" s="266"/>
    </row>
    <row r="391" spans="15:20" x14ac:dyDescent="0.25">
      <c r="O391" s="268"/>
      <c r="P391" s="223"/>
      <c r="Q391" s="221"/>
      <c r="R391" s="399"/>
      <c r="S391" s="267"/>
      <c r="T391" s="266"/>
    </row>
    <row r="392" spans="15:20" x14ac:dyDescent="0.25">
      <c r="O392" s="268"/>
      <c r="P392" s="223"/>
      <c r="Q392" s="221"/>
      <c r="R392" s="399"/>
      <c r="S392" s="267"/>
      <c r="T392" s="266"/>
    </row>
    <row r="393" spans="15:20" x14ac:dyDescent="0.25">
      <c r="O393" s="268"/>
      <c r="P393" s="223"/>
      <c r="Q393" s="221"/>
      <c r="R393" s="399"/>
      <c r="S393" s="267"/>
      <c r="T393" s="266"/>
    </row>
    <row r="394" spans="15:20" x14ac:dyDescent="0.25">
      <c r="O394" s="268"/>
      <c r="P394" s="223"/>
      <c r="Q394" s="221"/>
      <c r="R394" s="399"/>
      <c r="S394" s="267"/>
      <c r="T394" s="266"/>
    </row>
  </sheetData>
  <sheetProtection algorithmName="SHA-512" hashValue="t0gr2ePa+w1TRDK0ecr9mJoSbM3fz9GO1QBz1D7fWUACEr1PlWaB3fRIK8nSopD4N4RHjwkXzJuQ+FWN1syFmQ==" saltValue="o1Gg/fnimB+9QOZSEH93BA==" spinCount="100000" sheet="1" objects="1" scenarios="1"/>
  <mergeCells count="1">
    <mergeCell ref="B1:C1"/>
  </mergeCells>
  <pageMargins left="0.25" right="0.25" top="0.75" bottom="0.75" header="0.3" footer="0.3"/>
  <pageSetup paperSize="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F9F6-D23F-4EB5-A1A9-C769AD42D583}">
  <sheetPr>
    <tabColor rgb="FFFF5B5B"/>
    <pageSetUpPr fitToPage="1"/>
  </sheetPr>
  <dimension ref="A1:R278"/>
  <sheetViews>
    <sheetView tabSelected="1" topLeftCell="B1" zoomScale="90" zoomScaleNormal="90" workbookViewId="0">
      <pane ySplit="1" topLeftCell="A2" activePane="bottomLeft" state="frozen"/>
      <selection pane="bottomLeft" activeCell="B9" sqref="B9"/>
    </sheetView>
  </sheetViews>
  <sheetFormatPr defaultColWidth="15" defaultRowHeight="15" x14ac:dyDescent="0.25"/>
  <cols>
    <col min="1" max="1" width="0" style="41" hidden="1" customWidth="1"/>
    <col min="2" max="2" width="23" style="71" customWidth="1"/>
    <col min="3" max="3" width="23" style="71" hidden="1" customWidth="1"/>
    <col min="4" max="4" width="13.28515625" style="67" customWidth="1"/>
    <col min="5" max="5" width="10.140625" style="68" customWidth="1"/>
    <col min="6" max="6" width="11.5703125" style="71" customWidth="1"/>
    <col min="7" max="7" width="10.85546875" style="71" customWidth="1"/>
    <col min="8" max="8" width="14.140625" style="70" customWidth="1"/>
    <col min="9" max="9" width="15" style="50"/>
    <col min="10" max="10" width="15" style="47"/>
    <col min="11" max="11" width="15" style="105"/>
    <col min="12" max="12" width="15" style="82"/>
    <col min="13" max="13" width="18.140625" style="83" customWidth="1"/>
    <col min="14" max="14" width="17.7109375" style="84" customWidth="1"/>
    <col min="15" max="15" width="20.5703125" style="248" customWidth="1"/>
    <col min="16" max="16" width="21" style="261" customWidth="1"/>
    <col min="17" max="16384" width="15" style="38"/>
  </cols>
  <sheetData>
    <row r="1" spans="1:16" s="36" customFormat="1" ht="86.25" customHeight="1" thickBot="1" x14ac:dyDescent="0.3">
      <c r="A1" s="35" t="s">
        <v>295</v>
      </c>
      <c r="B1" s="169" t="s">
        <v>296</v>
      </c>
      <c r="C1" s="308"/>
      <c r="D1" s="170" t="s">
        <v>297</v>
      </c>
      <c r="E1" s="171" t="s">
        <v>1154</v>
      </c>
      <c r="F1" s="172" t="s">
        <v>1158</v>
      </c>
      <c r="G1" s="172" t="s">
        <v>1157</v>
      </c>
      <c r="H1" s="314" t="s">
        <v>1159</v>
      </c>
      <c r="I1" s="316" t="s">
        <v>580</v>
      </c>
      <c r="J1" s="317" t="s">
        <v>581</v>
      </c>
      <c r="K1" s="315" t="s">
        <v>1165</v>
      </c>
      <c r="L1" s="177" t="s">
        <v>579</v>
      </c>
      <c r="M1" s="262" t="s">
        <v>1418</v>
      </c>
      <c r="N1" s="179" t="s">
        <v>1160</v>
      </c>
      <c r="O1" s="231" t="s">
        <v>1419</v>
      </c>
      <c r="P1" s="232" t="s">
        <v>1420</v>
      </c>
    </row>
    <row r="2" spans="1:16" s="36" customFormat="1" ht="54.75" customHeight="1" thickTop="1" thickBot="1" x14ac:dyDescent="0.3">
      <c r="A2" s="35"/>
      <c r="B2" s="163"/>
      <c r="C2" s="309"/>
      <c r="D2" s="57"/>
      <c r="E2" s="58"/>
      <c r="F2" s="59"/>
      <c r="G2" s="59"/>
      <c r="H2" s="60"/>
      <c r="I2" s="406" t="s">
        <v>1155</v>
      </c>
      <c r="J2" s="410"/>
      <c r="K2" s="233"/>
      <c r="L2" s="140"/>
      <c r="M2" s="310"/>
      <c r="N2" s="342" t="s">
        <v>1179</v>
      </c>
      <c r="O2" s="234"/>
      <c r="P2" s="235"/>
    </row>
    <row r="3" spans="1:16" ht="15" customHeight="1" x14ac:dyDescent="0.25">
      <c r="A3" s="37">
        <v>70</v>
      </c>
      <c r="B3" s="164" t="s">
        <v>300</v>
      </c>
      <c r="C3" s="311"/>
      <c r="D3" s="62">
        <v>731</v>
      </c>
      <c r="E3" s="63">
        <v>10.692668255764897</v>
      </c>
      <c r="F3" s="64">
        <v>0.7</v>
      </c>
      <c r="G3" s="64">
        <f t="shared" ref="G3:G66" si="0">1-F3</f>
        <v>0.30000000000000004</v>
      </c>
      <c r="H3" s="65">
        <v>0.38655462184873951</v>
      </c>
      <c r="I3" s="52">
        <v>30000</v>
      </c>
      <c r="J3" s="132">
        <v>30000</v>
      </c>
      <c r="K3" s="141">
        <f t="shared" ref="K3:K66" si="1">MAX(I3,J3)</f>
        <v>30000</v>
      </c>
      <c r="L3" s="142">
        <v>30000.000000000004</v>
      </c>
      <c r="M3" s="312">
        <f t="shared" ref="M3:M37" si="2">K3-L3</f>
        <v>0</v>
      </c>
      <c r="N3" s="79">
        <v>19600</v>
      </c>
      <c r="O3" s="238">
        <f t="shared" ref="O3:O66" si="3">MIN(M3,N3)</f>
        <v>0</v>
      </c>
      <c r="P3" s="239">
        <f t="shared" ref="P3:P66" si="4">M3-O3</f>
        <v>0</v>
      </c>
    </row>
    <row r="4" spans="1:16" ht="15" customHeight="1" x14ac:dyDescent="0.25">
      <c r="A4" s="37">
        <v>119</v>
      </c>
      <c r="B4" s="165" t="s">
        <v>304</v>
      </c>
      <c r="C4" s="313"/>
      <c r="D4" s="67">
        <v>1636</v>
      </c>
      <c r="E4" s="68">
        <v>10.061872266904352</v>
      </c>
      <c r="F4" s="69">
        <v>0.7</v>
      </c>
      <c r="G4" s="69">
        <f t="shared" si="0"/>
        <v>0.30000000000000004</v>
      </c>
      <c r="H4" s="70">
        <v>0.33420707732634336</v>
      </c>
      <c r="I4" s="53">
        <v>60000</v>
      </c>
      <c r="J4" s="53">
        <v>60000</v>
      </c>
      <c r="K4" s="240">
        <f t="shared" si="1"/>
        <v>60000</v>
      </c>
      <c r="L4" s="144">
        <v>60000.000000000007</v>
      </c>
      <c r="M4" s="312">
        <f t="shared" si="2"/>
        <v>0</v>
      </c>
      <c r="N4" s="84">
        <v>7700</v>
      </c>
      <c r="O4" s="242">
        <f t="shared" si="3"/>
        <v>0</v>
      </c>
      <c r="P4" s="243">
        <f t="shared" si="4"/>
        <v>0</v>
      </c>
    </row>
    <row r="5" spans="1:16" ht="15" customHeight="1" x14ac:dyDescent="0.25">
      <c r="A5" s="37">
        <v>140</v>
      </c>
      <c r="B5" s="164" t="s">
        <v>305</v>
      </c>
      <c r="C5" s="311"/>
      <c r="D5" s="62">
        <v>2360</v>
      </c>
      <c r="E5" s="63">
        <v>4.354219516302015</v>
      </c>
      <c r="F5" s="64">
        <v>0.8</v>
      </c>
      <c r="G5" s="64">
        <f t="shared" si="0"/>
        <v>0.19999999999999996</v>
      </c>
      <c r="H5" s="65">
        <v>0.49717759444203213</v>
      </c>
      <c r="I5" s="52">
        <v>60000</v>
      </c>
      <c r="J5" s="52">
        <v>60000</v>
      </c>
      <c r="K5" s="236">
        <f t="shared" si="1"/>
        <v>60000</v>
      </c>
      <c r="L5" s="142">
        <v>60000.399999999987</v>
      </c>
      <c r="M5" s="312">
        <v>0</v>
      </c>
      <c r="N5" s="79">
        <v>24800</v>
      </c>
      <c r="O5" s="238">
        <f t="shared" si="3"/>
        <v>0</v>
      </c>
      <c r="P5" s="239">
        <f t="shared" si="4"/>
        <v>0</v>
      </c>
    </row>
    <row r="6" spans="1:16" ht="15" customHeight="1" x14ac:dyDescent="0.25">
      <c r="A6" s="37">
        <v>161</v>
      </c>
      <c r="B6" s="165" t="s">
        <v>307</v>
      </c>
      <c r="C6" s="313"/>
      <c r="D6" s="67">
        <v>303</v>
      </c>
      <c r="E6" s="68">
        <v>3.6384379149496597</v>
      </c>
      <c r="F6" s="69">
        <v>0.6</v>
      </c>
      <c r="G6" s="69">
        <f t="shared" si="0"/>
        <v>0.4</v>
      </c>
      <c r="H6" s="70">
        <v>0.27814569536423839</v>
      </c>
      <c r="I6" s="53">
        <v>30000</v>
      </c>
      <c r="J6" s="53">
        <v>30000</v>
      </c>
      <c r="K6" s="240">
        <f t="shared" si="1"/>
        <v>30000</v>
      </c>
      <c r="L6" s="144">
        <v>30000</v>
      </c>
      <c r="M6" s="312">
        <f t="shared" si="2"/>
        <v>0</v>
      </c>
      <c r="N6" s="84">
        <v>13800</v>
      </c>
      <c r="O6" s="242">
        <f t="shared" si="3"/>
        <v>0</v>
      </c>
      <c r="P6" s="243">
        <f t="shared" si="4"/>
        <v>0</v>
      </c>
    </row>
    <row r="7" spans="1:16" ht="15" customHeight="1" x14ac:dyDescent="0.25">
      <c r="A7" s="37">
        <v>203</v>
      </c>
      <c r="B7" s="164" t="s">
        <v>310</v>
      </c>
      <c r="C7" s="311"/>
      <c r="D7" s="62">
        <v>806</v>
      </c>
      <c r="E7" s="63">
        <v>5.3484095629241821</v>
      </c>
      <c r="F7" s="64">
        <v>0.7</v>
      </c>
      <c r="G7" s="64">
        <f t="shared" si="0"/>
        <v>0.30000000000000004</v>
      </c>
      <c r="H7" s="65">
        <v>0.2219626168224299</v>
      </c>
      <c r="I7" s="52">
        <v>32880</v>
      </c>
      <c r="J7" s="52">
        <f>40*D7</f>
        <v>32240</v>
      </c>
      <c r="K7" s="236">
        <f t="shared" si="1"/>
        <v>32880</v>
      </c>
      <c r="L7" s="142">
        <v>32880</v>
      </c>
      <c r="M7" s="312">
        <f t="shared" si="2"/>
        <v>0</v>
      </c>
      <c r="N7" s="79">
        <v>13300</v>
      </c>
      <c r="O7" s="238">
        <f t="shared" si="3"/>
        <v>0</v>
      </c>
      <c r="P7" s="239">
        <f t="shared" si="4"/>
        <v>0</v>
      </c>
    </row>
    <row r="8" spans="1:16" ht="15" customHeight="1" x14ac:dyDescent="0.25">
      <c r="A8" s="37">
        <v>217</v>
      </c>
      <c r="B8" s="165" t="s">
        <v>311</v>
      </c>
      <c r="C8" s="313"/>
      <c r="D8" s="67">
        <v>586</v>
      </c>
      <c r="E8" s="68">
        <v>3.5405716843281025</v>
      </c>
      <c r="F8" s="69">
        <v>0.7</v>
      </c>
      <c r="G8" s="69">
        <f t="shared" si="0"/>
        <v>0.30000000000000004</v>
      </c>
      <c r="H8" s="70">
        <v>0.40350877192982454</v>
      </c>
      <c r="I8" s="53">
        <v>30000</v>
      </c>
      <c r="J8" s="53">
        <v>30000</v>
      </c>
      <c r="K8" s="240">
        <f t="shared" si="1"/>
        <v>30000</v>
      </c>
      <c r="L8" s="144">
        <v>30000</v>
      </c>
      <c r="M8" s="312">
        <f t="shared" si="2"/>
        <v>0</v>
      </c>
      <c r="N8" s="84">
        <v>7000</v>
      </c>
      <c r="O8" s="242">
        <f t="shared" si="3"/>
        <v>0</v>
      </c>
      <c r="P8" s="243">
        <f t="shared" si="4"/>
        <v>0</v>
      </c>
    </row>
    <row r="9" spans="1:16" ht="15" customHeight="1" x14ac:dyDescent="0.25">
      <c r="A9" s="37">
        <v>231</v>
      </c>
      <c r="B9" s="164" t="s">
        <v>312</v>
      </c>
      <c r="C9" s="311"/>
      <c r="D9" s="62">
        <v>1681</v>
      </c>
      <c r="E9" s="63">
        <v>14.541145528504154</v>
      </c>
      <c r="F9" s="64">
        <v>0.6</v>
      </c>
      <c r="G9" s="64">
        <f t="shared" si="0"/>
        <v>0.4</v>
      </c>
      <c r="H9" s="65">
        <v>0.18597914252607184</v>
      </c>
      <c r="I9" s="52">
        <v>60000</v>
      </c>
      <c r="J9" s="52">
        <v>60000</v>
      </c>
      <c r="K9" s="236">
        <f t="shared" si="1"/>
        <v>60000</v>
      </c>
      <c r="L9" s="142">
        <v>60000</v>
      </c>
      <c r="M9" s="312">
        <f t="shared" si="2"/>
        <v>0</v>
      </c>
      <c r="N9" s="79">
        <v>80400</v>
      </c>
      <c r="O9" s="238">
        <f t="shared" si="3"/>
        <v>0</v>
      </c>
      <c r="P9" s="239">
        <f t="shared" si="4"/>
        <v>0</v>
      </c>
    </row>
    <row r="10" spans="1:16" ht="15" customHeight="1" x14ac:dyDescent="0.25">
      <c r="A10" s="37">
        <v>287</v>
      </c>
      <c r="B10" s="165" t="s">
        <v>314</v>
      </c>
      <c r="C10" s="313"/>
      <c r="D10" s="67">
        <v>436</v>
      </c>
      <c r="E10" s="68">
        <v>6.4947347609833859</v>
      </c>
      <c r="F10" s="69">
        <v>0.5</v>
      </c>
      <c r="G10" s="69">
        <f t="shared" si="0"/>
        <v>0.5</v>
      </c>
      <c r="H10" s="70">
        <v>0.11333333333333333</v>
      </c>
      <c r="I10" s="53">
        <v>30000</v>
      </c>
      <c r="J10" s="53">
        <v>30000</v>
      </c>
      <c r="K10" s="240">
        <f t="shared" si="1"/>
        <v>30000</v>
      </c>
      <c r="L10" s="144">
        <v>30000</v>
      </c>
      <c r="M10" s="312">
        <f t="shared" si="2"/>
        <v>0</v>
      </c>
      <c r="N10" s="84">
        <v>0</v>
      </c>
      <c r="O10" s="242">
        <f t="shared" si="3"/>
        <v>0</v>
      </c>
      <c r="P10" s="243">
        <f t="shared" si="4"/>
        <v>0</v>
      </c>
    </row>
    <row r="11" spans="1:16" ht="15" customHeight="1" x14ac:dyDescent="0.25">
      <c r="A11" s="37">
        <v>441</v>
      </c>
      <c r="B11" s="164" t="s">
        <v>323</v>
      </c>
      <c r="C11" s="311"/>
      <c r="D11" s="62">
        <v>234</v>
      </c>
      <c r="E11" s="63">
        <v>1.0117344091419491</v>
      </c>
      <c r="F11" s="64">
        <v>0.8</v>
      </c>
      <c r="G11" s="64">
        <f t="shared" si="0"/>
        <v>0.19999999999999996</v>
      </c>
      <c r="H11" s="65">
        <v>0.49211356466876971</v>
      </c>
      <c r="I11" s="52">
        <v>30000</v>
      </c>
      <c r="J11" s="52">
        <v>30000</v>
      </c>
      <c r="K11" s="236">
        <f t="shared" si="1"/>
        <v>30000</v>
      </c>
      <c r="L11" s="142">
        <v>30000</v>
      </c>
      <c r="M11" s="312">
        <f t="shared" si="2"/>
        <v>0</v>
      </c>
      <c r="N11" s="79">
        <v>12800</v>
      </c>
      <c r="O11" s="238">
        <f t="shared" si="3"/>
        <v>0</v>
      </c>
      <c r="P11" s="239">
        <f t="shared" si="4"/>
        <v>0</v>
      </c>
    </row>
    <row r="12" spans="1:16" ht="15" customHeight="1" x14ac:dyDescent="0.25">
      <c r="A12" s="37">
        <v>602</v>
      </c>
      <c r="B12" s="165" t="s">
        <v>328</v>
      </c>
      <c r="C12" s="313"/>
      <c r="D12" s="67">
        <v>827</v>
      </c>
      <c r="E12" s="68">
        <v>5.5589539189284798</v>
      </c>
      <c r="F12" s="69">
        <v>0.6</v>
      </c>
      <c r="G12" s="69">
        <f t="shared" si="0"/>
        <v>0.4</v>
      </c>
      <c r="H12" s="70">
        <v>0.296875</v>
      </c>
      <c r="I12" s="53">
        <v>33800</v>
      </c>
      <c r="J12" s="53">
        <f>40*D12</f>
        <v>33080</v>
      </c>
      <c r="K12" s="240">
        <f t="shared" si="1"/>
        <v>33800</v>
      </c>
      <c r="L12" s="144">
        <v>33799.600000000006</v>
      </c>
      <c r="M12" s="312">
        <f t="shared" si="2"/>
        <v>0.39999999999417923</v>
      </c>
      <c r="N12" s="84">
        <v>0</v>
      </c>
      <c r="O12" s="242">
        <f t="shared" si="3"/>
        <v>0</v>
      </c>
      <c r="P12" s="243">
        <f t="shared" si="4"/>
        <v>0.39999999999417923</v>
      </c>
    </row>
    <row r="13" spans="1:16" ht="15" customHeight="1" x14ac:dyDescent="0.25">
      <c r="A13" s="37">
        <v>623</v>
      </c>
      <c r="B13" s="164" t="s">
        <v>330</v>
      </c>
      <c r="C13" s="311"/>
      <c r="D13" s="62">
        <v>419</v>
      </c>
      <c r="E13" s="63">
        <v>3.3414944030802132</v>
      </c>
      <c r="F13" s="64">
        <v>0.7</v>
      </c>
      <c r="G13" s="64">
        <f t="shared" si="0"/>
        <v>0.30000000000000004</v>
      </c>
      <c r="H13" s="65">
        <v>0.4437869822485207</v>
      </c>
      <c r="I13" s="52">
        <v>30000</v>
      </c>
      <c r="J13" s="52">
        <v>30000</v>
      </c>
      <c r="K13" s="236">
        <f t="shared" si="1"/>
        <v>30000</v>
      </c>
      <c r="L13" s="142">
        <v>30000.000000000004</v>
      </c>
      <c r="M13" s="312">
        <f t="shared" si="2"/>
        <v>0</v>
      </c>
      <c r="N13" s="79">
        <v>420</v>
      </c>
      <c r="O13" s="238">
        <f t="shared" si="3"/>
        <v>0</v>
      </c>
      <c r="P13" s="239">
        <f t="shared" si="4"/>
        <v>0</v>
      </c>
    </row>
    <row r="14" spans="1:16" ht="15" customHeight="1" x14ac:dyDescent="0.25">
      <c r="A14" s="37">
        <v>882</v>
      </c>
      <c r="B14" s="165" t="s">
        <v>338</v>
      </c>
      <c r="C14" s="313"/>
      <c r="D14" s="67">
        <v>389</v>
      </c>
      <c r="E14" s="68">
        <v>4.650150960994579</v>
      </c>
      <c r="F14" s="69">
        <v>0.7</v>
      </c>
      <c r="G14" s="69">
        <f t="shared" si="0"/>
        <v>0.30000000000000004</v>
      </c>
      <c r="H14" s="70">
        <v>0.4516971279373368</v>
      </c>
      <c r="I14" s="53">
        <v>30000</v>
      </c>
      <c r="J14" s="53">
        <v>30000</v>
      </c>
      <c r="K14" s="240">
        <f t="shared" si="1"/>
        <v>30000</v>
      </c>
      <c r="L14" s="144">
        <v>30000</v>
      </c>
      <c r="M14" s="312">
        <f t="shared" si="2"/>
        <v>0</v>
      </c>
      <c r="N14" s="84">
        <v>10500</v>
      </c>
      <c r="O14" s="242">
        <f t="shared" si="3"/>
        <v>0</v>
      </c>
      <c r="P14" s="243">
        <f t="shared" si="4"/>
        <v>0</v>
      </c>
    </row>
    <row r="15" spans="1:16" ht="15" customHeight="1" x14ac:dyDescent="0.25">
      <c r="A15" s="37">
        <v>994</v>
      </c>
      <c r="B15" s="164" t="s">
        <v>343</v>
      </c>
      <c r="C15" s="311"/>
      <c r="D15" s="62">
        <v>237</v>
      </c>
      <c r="E15" s="63">
        <v>2.6225806564804728</v>
      </c>
      <c r="F15" s="64">
        <v>0.7</v>
      </c>
      <c r="G15" s="64">
        <f t="shared" si="0"/>
        <v>0.30000000000000004</v>
      </c>
      <c r="H15" s="65">
        <v>0.41176470588235292</v>
      </c>
      <c r="I15" s="52">
        <v>30000</v>
      </c>
      <c r="J15" s="52">
        <v>30000</v>
      </c>
      <c r="K15" s="236">
        <f t="shared" si="1"/>
        <v>30000</v>
      </c>
      <c r="L15" s="142">
        <v>29999.9</v>
      </c>
      <c r="M15" s="312">
        <f t="shared" si="2"/>
        <v>9.9999999998544808E-2</v>
      </c>
      <c r="N15" s="79">
        <v>840</v>
      </c>
      <c r="O15" s="238">
        <f t="shared" si="3"/>
        <v>9.9999999998544808E-2</v>
      </c>
      <c r="P15" s="239">
        <f t="shared" si="4"/>
        <v>0</v>
      </c>
    </row>
    <row r="16" spans="1:16" ht="15" customHeight="1" x14ac:dyDescent="0.25">
      <c r="A16" s="37">
        <v>5054</v>
      </c>
      <c r="B16" s="165" t="s">
        <v>344</v>
      </c>
      <c r="C16" s="313"/>
      <c r="D16" s="67">
        <v>1132</v>
      </c>
      <c r="E16" s="68">
        <v>8.0757347426531076</v>
      </c>
      <c r="F16" s="69">
        <v>0.6</v>
      </c>
      <c r="G16" s="69">
        <f t="shared" si="0"/>
        <v>0.4</v>
      </c>
      <c r="H16" s="70">
        <v>0.1523545706371191</v>
      </c>
      <c r="I16" s="53">
        <v>47320</v>
      </c>
      <c r="J16" s="53">
        <f>40*D16</f>
        <v>45280</v>
      </c>
      <c r="K16" s="240">
        <f t="shared" si="1"/>
        <v>47320</v>
      </c>
      <c r="L16" s="144">
        <v>47320</v>
      </c>
      <c r="M16" s="312">
        <f t="shared" si="2"/>
        <v>0</v>
      </c>
      <c r="N16" s="84">
        <v>3000</v>
      </c>
      <c r="O16" s="242">
        <f t="shared" si="3"/>
        <v>0</v>
      </c>
      <c r="P16" s="243">
        <f t="shared" si="4"/>
        <v>0</v>
      </c>
    </row>
    <row r="17" spans="1:16" ht="15" customHeight="1" x14ac:dyDescent="0.25">
      <c r="A17" s="37">
        <v>1080</v>
      </c>
      <c r="B17" s="164" t="s">
        <v>346</v>
      </c>
      <c r="C17" s="311"/>
      <c r="D17" s="62">
        <v>1054</v>
      </c>
      <c r="E17" s="63">
        <v>4.1353441306323724</v>
      </c>
      <c r="F17" s="64">
        <v>0.7</v>
      </c>
      <c r="G17" s="64">
        <f t="shared" si="0"/>
        <v>0.30000000000000004</v>
      </c>
      <c r="H17" s="65">
        <v>0.35860655737704916</v>
      </c>
      <c r="I17" s="52">
        <v>42720</v>
      </c>
      <c r="J17" s="52">
        <f>40*D17</f>
        <v>42160</v>
      </c>
      <c r="K17" s="236">
        <f t="shared" si="1"/>
        <v>42720</v>
      </c>
      <c r="L17" s="142">
        <v>42720</v>
      </c>
      <c r="M17" s="312">
        <f t="shared" si="2"/>
        <v>0</v>
      </c>
      <c r="N17" s="79">
        <v>6300</v>
      </c>
      <c r="O17" s="238">
        <f t="shared" si="3"/>
        <v>0</v>
      </c>
      <c r="P17" s="239">
        <f t="shared" si="4"/>
        <v>0</v>
      </c>
    </row>
    <row r="18" spans="1:16" ht="15" customHeight="1" x14ac:dyDescent="0.25">
      <c r="A18" s="37">
        <v>1204</v>
      </c>
      <c r="B18" s="165" t="s">
        <v>357</v>
      </c>
      <c r="C18" s="313"/>
      <c r="D18" s="67">
        <v>433</v>
      </c>
      <c r="E18" s="68">
        <v>4.2870438676040896</v>
      </c>
      <c r="F18" s="69">
        <v>0.8</v>
      </c>
      <c r="G18" s="69">
        <f t="shared" si="0"/>
        <v>0.19999999999999996</v>
      </c>
      <c r="H18" s="70">
        <v>0.59693877551020413</v>
      </c>
      <c r="I18" s="53">
        <v>30000</v>
      </c>
      <c r="J18" s="53">
        <v>30000</v>
      </c>
      <c r="K18" s="240">
        <f t="shared" si="1"/>
        <v>30000</v>
      </c>
      <c r="L18" s="144">
        <v>30000</v>
      </c>
      <c r="M18" s="312">
        <f t="shared" si="2"/>
        <v>0</v>
      </c>
      <c r="N18" s="84">
        <v>0</v>
      </c>
      <c r="O18" s="242">
        <f t="shared" si="3"/>
        <v>0</v>
      </c>
      <c r="P18" s="243">
        <f t="shared" si="4"/>
        <v>0</v>
      </c>
    </row>
    <row r="19" spans="1:16" ht="15" customHeight="1" x14ac:dyDescent="0.25">
      <c r="A19" s="37">
        <v>1491</v>
      </c>
      <c r="B19" s="164" t="s">
        <v>368</v>
      </c>
      <c r="C19" s="311"/>
      <c r="D19" s="62">
        <v>404</v>
      </c>
      <c r="E19" s="63">
        <v>0.59804804882605911</v>
      </c>
      <c r="F19" s="64">
        <v>0.8</v>
      </c>
      <c r="G19" s="64">
        <f t="shared" si="0"/>
        <v>0.19999999999999996</v>
      </c>
      <c r="H19" s="65">
        <v>0.50555555555555554</v>
      </c>
      <c r="I19" s="52">
        <v>30000</v>
      </c>
      <c r="J19" s="52">
        <v>30000</v>
      </c>
      <c r="K19" s="236">
        <f t="shared" si="1"/>
        <v>30000</v>
      </c>
      <c r="L19" s="142">
        <v>29999.999999999996</v>
      </c>
      <c r="M19" s="312">
        <f t="shared" si="2"/>
        <v>0</v>
      </c>
      <c r="N19" s="79">
        <v>5600</v>
      </c>
      <c r="O19" s="238">
        <f t="shared" si="3"/>
        <v>0</v>
      </c>
      <c r="P19" s="239">
        <f t="shared" si="4"/>
        <v>0</v>
      </c>
    </row>
    <row r="20" spans="1:16" ht="15" customHeight="1" x14ac:dyDescent="0.25">
      <c r="A20" s="37">
        <v>1582</v>
      </c>
      <c r="B20" s="165" t="s">
        <v>371</v>
      </c>
      <c r="C20" s="313"/>
      <c r="D20" s="67">
        <v>313</v>
      </c>
      <c r="E20" s="68">
        <v>0.97055769781154044</v>
      </c>
      <c r="F20" s="69">
        <v>0.7</v>
      </c>
      <c r="G20" s="69">
        <f t="shared" si="0"/>
        <v>0.30000000000000004</v>
      </c>
      <c r="H20" s="70">
        <v>0.44481605351170567</v>
      </c>
      <c r="I20" s="53">
        <v>30000</v>
      </c>
      <c r="J20" s="53">
        <v>30000</v>
      </c>
      <c r="K20" s="240">
        <f t="shared" si="1"/>
        <v>30000</v>
      </c>
      <c r="L20" s="144">
        <v>30000.000000000004</v>
      </c>
      <c r="M20" s="312">
        <f t="shared" si="2"/>
        <v>0</v>
      </c>
      <c r="N20" s="84">
        <v>280</v>
      </c>
      <c r="O20" s="242">
        <f t="shared" si="3"/>
        <v>0</v>
      </c>
      <c r="P20" s="243">
        <f t="shared" si="4"/>
        <v>0</v>
      </c>
    </row>
    <row r="21" spans="1:16" ht="15" customHeight="1" x14ac:dyDescent="0.25">
      <c r="A21" s="37">
        <v>1600</v>
      </c>
      <c r="B21" s="164" t="s">
        <v>372</v>
      </c>
      <c r="C21" s="311"/>
      <c r="D21" s="62">
        <v>634</v>
      </c>
      <c r="E21" s="63">
        <v>5.0571120159612155</v>
      </c>
      <c r="F21" s="64">
        <v>0.6</v>
      </c>
      <c r="G21" s="64">
        <f t="shared" si="0"/>
        <v>0.4</v>
      </c>
      <c r="H21" s="65">
        <v>0.31280388978930307</v>
      </c>
      <c r="I21" s="52">
        <v>30000</v>
      </c>
      <c r="J21" s="52">
        <v>30000</v>
      </c>
      <c r="K21" s="236">
        <f t="shared" si="1"/>
        <v>30000</v>
      </c>
      <c r="L21" s="142">
        <v>30000</v>
      </c>
      <c r="M21" s="312">
        <f t="shared" si="2"/>
        <v>0</v>
      </c>
      <c r="N21" s="79">
        <v>0</v>
      </c>
      <c r="O21" s="238">
        <f t="shared" si="3"/>
        <v>0</v>
      </c>
      <c r="P21" s="239">
        <f t="shared" si="4"/>
        <v>0</v>
      </c>
    </row>
    <row r="22" spans="1:16" ht="15" customHeight="1" x14ac:dyDescent="0.25">
      <c r="A22" s="37">
        <v>1631</v>
      </c>
      <c r="B22" s="165" t="s">
        <v>374</v>
      </c>
      <c r="C22" s="313"/>
      <c r="D22" s="67">
        <v>459</v>
      </c>
      <c r="E22" s="68">
        <v>8.4468471506276277</v>
      </c>
      <c r="F22" s="69">
        <v>0.6</v>
      </c>
      <c r="G22" s="69">
        <f t="shared" si="0"/>
        <v>0.4</v>
      </c>
      <c r="H22" s="70">
        <v>0</v>
      </c>
      <c r="I22" s="53">
        <v>30000</v>
      </c>
      <c r="J22" s="53">
        <v>30000</v>
      </c>
      <c r="K22" s="240">
        <f t="shared" si="1"/>
        <v>30000</v>
      </c>
      <c r="L22" s="144">
        <v>30000</v>
      </c>
      <c r="M22" s="312">
        <f t="shared" si="2"/>
        <v>0</v>
      </c>
      <c r="N22" s="84">
        <v>13200</v>
      </c>
      <c r="O22" s="242">
        <f t="shared" si="3"/>
        <v>0</v>
      </c>
      <c r="P22" s="243">
        <f t="shared" si="4"/>
        <v>0</v>
      </c>
    </row>
    <row r="23" spans="1:16" ht="15" customHeight="1" x14ac:dyDescent="0.25">
      <c r="A23" s="37">
        <v>1687</v>
      </c>
      <c r="B23" s="164" t="s">
        <v>377</v>
      </c>
      <c r="C23" s="311"/>
      <c r="D23" s="62">
        <v>227</v>
      </c>
      <c r="E23" s="63">
        <v>9.4267930904546802</v>
      </c>
      <c r="F23" s="64">
        <v>0.5</v>
      </c>
      <c r="G23" s="64">
        <f t="shared" si="0"/>
        <v>0.5</v>
      </c>
      <c r="H23" s="65">
        <v>9.438775510204081E-2</v>
      </c>
      <c r="I23" s="52">
        <v>30000</v>
      </c>
      <c r="J23" s="52">
        <v>30000</v>
      </c>
      <c r="K23" s="236">
        <f t="shared" si="1"/>
        <v>30000</v>
      </c>
      <c r="L23" s="142">
        <v>30000</v>
      </c>
      <c r="M23" s="312">
        <f t="shared" si="2"/>
        <v>0</v>
      </c>
      <c r="N23" s="79">
        <v>8000</v>
      </c>
      <c r="O23" s="238">
        <f t="shared" si="3"/>
        <v>0</v>
      </c>
      <c r="P23" s="239">
        <f t="shared" si="4"/>
        <v>0</v>
      </c>
    </row>
    <row r="24" spans="1:16" ht="15" customHeight="1" x14ac:dyDescent="0.25">
      <c r="A24" s="37">
        <v>1855</v>
      </c>
      <c r="B24" s="165" t="s">
        <v>382</v>
      </c>
      <c r="C24" s="313"/>
      <c r="D24" s="67">
        <v>471</v>
      </c>
      <c r="E24" s="68">
        <v>0.94714867576502282</v>
      </c>
      <c r="F24" s="69">
        <v>0.7</v>
      </c>
      <c r="G24" s="69">
        <f t="shared" si="0"/>
        <v>0.30000000000000004</v>
      </c>
      <c r="H24" s="70">
        <v>0.50652741514360311</v>
      </c>
      <c r="I24" s="53">
        <v>30000</v>
      </c>
      <c r="J24" s="53">
        <v>30000</v>
      </c>
      <c r="K24" s="240">
        <f t="shared" si="1"/>
        <v>30000</v>
      </c>
      <c r="L24" s="144">
        <v>30000.000000000004</v>
      </c>
      <c r="M24" s="312">
        <f t="shared" si="2"/>
        <v>0</v>
      </c>
      <c r="N24" s="84">
        <v>0</v>
      </c>
      <c r="O24" s="242">
        <f t="shared" si="3"/>
        <v>0</v>
      </c>
      <c r="P24" s="243">
        <f t="shared" si="4"/>
        <v>0</v>
      </c>
    </row>
    <row r="25" spans="1:16" ht="15" customHeight="1" x14ac:dyDescent="0.25">
      <c r="A25" s="37">
        <v>1939</v>
      </c>
      <c r="B25" s="164" t="s">
        <v>384</v>
      </c>
      <c r="C25" s="311"/>
      <c r="D25" s="62">
        <v>544</v>
      </c>
      <c r="E25" s="63">
        <v>3.5722493140012315</v>
      </c>
      <c r="F25" s="64">
        <v>0.8</v>
      </c>
      <c r="G25" s="64">
        <f t="shared" si="0"/>
        <v>0.19999999999999996</v>
      </c>
      <c r="H25" s="65">
        <v>0.52860411899313497</v>
      </c>
      <c r="I25" s="52">
        <v>30000</v>
      </c>
      <c r="J25" s="52">
        <v>30000</v>
      </c>
      <c r="K25" s="236">
        <f t="shared" si="1"/>
        <v>30000</v>
      </c>
      <c r="L25" s="142">
        <v>29999.999999999996</v>
      </c>
      <c r="M25" s="312">
        <f t="shared" si="2"/>
        <v>0</v>
      </c>
      <c r="N25" s="79">
        <v>56000</v>
      </c>
      <c r="O25" s="238">
        <f t="shared" si="3"/>
        <v>0</v>
      </c>
      <c r="P25" s="239">
        <f t="shared" si="4"/>
        <v>0</v>
      </c>
    </row>
    <row r="26" spans="1:16" ht="15" customHeight="1" x14ac:dyDescent="0.25">
      <c r="A26" s="37">
        <v>2135</v>
      </c>
      <c r="B26" s="165" t="s">
        <v>389</v>
      </c>
      <c r="C26" s="313"/>
      <c r="D26" s="67">
        <v>400</v>
      </c>
      <c r="E26" s="68">
        <v>1.1977303143491149</v>
      </c>
      <c r="F26" s="69">
        <v>0.8</v>
      </c>
      <c r="G26" s="69">
        <f t="shared" si="0"/>
        <v>0.19999999999999996</v>
      </c>
      <c r="H26" s="70">
        <v>0.52737752161383289</v>
      </c>
      <c r="I26" s="53">
        <v>30000</v>
      </c>
      <c r="J26" s="53">
        <v>30000</v>
      </c>
      <c r="K26" s="240">
        <f t="shared" si="1"/>
        <v>30000</v>
      </c>
      <c r="L26" s="144">
        <v>29999.999999999996</v>
      </c>
      <c r="M26" s="312">
        <f t="shared" si="2"/>
        <v>0</v>
      </c>
      <c r="N26" s="84">
        <v>8800</v>
      </c>
      <c r="O26" s="242">
        <f t="shared" si="3"/>
        <v>0</v>
      </c>
      <c r="P26" s="243">
        <f t="shared" si="4"/>
        <v>0</v>
      </c>
    </row>
    <row r="27" spans="1:16" ht="15" customHeight="1" x14ac:dyDescent="0.25">
      <c r="A27" s="37">
        <v>2142</v>
      </c>
      <c r="B27" s="164" t="s">
        <v>390</v>
      </c>
      <c r="C27" s="311"/>
      <c r="D27" s="62">
        <v>167</v>
      </c>
      <c r="E27" s="63">
        <v>1.743138624345393</v>
      </c>
      <c r="F27" s="64">
        <v>0.7</v>
      </c>
      <c r="G27" s="64">
        <f t="shared" si="0"/>
        <v>0.30000000000000004</v>
      </c>
      <c r="H27" s="65">
        <v>0.51655629139072845</v>
      </c>
      <c r="I27" s="52">
        <v>30000</v>
      </c>
      <c r="J27" s="52">
        <v>30000</v>
      </c>
      <c r="K27" s="236">
        <f t="shared" si="1"/>
        <v>30000</v>
      </c>
      <c r="L27" s="142">
        <v>30000</v>
      </c>
      <c r="M27" s="312">
        <f t="shared" si="2"/>
        <v>0</v>
      </c>
      <c r="N27" s="79">
        <v>630</v>
      </c>
      <c r="O27" s="238">
        <f t="shared" si="3"/>
        <v>0</v>
      </c>
      <c r="P27" s="239">
        <f t="shared" si="4"/>
        <v>0</v>
      </c>
    </row>
    <row r="28" spans="1:16" ht="15" customHeight="1" x14ac:dyDescent="0.25">
      <c r="A28" s="37">
        <v>2226</v>
      </c>
      <c r="B28" s="165" t="s">
        <v>393</v>
      </c>
      <c r="C28" s="313"/>
      <c r="D28" s="67">
        <v>243</v>
      </c>
      <c r="E28" s="68">
        <v>3.1287299562968958</v>
      </c>
      <c r="F28" s="69">
        <v>0.8</v>
      </c>
      <c r="G28" s="69">
        <f t="shared" si="0"/>
        <v>0.19999999999999996</v>
      </c>
      <c r="H28" s="70">
        <v>0.625</v>
      </c>
      <c r="I28" s="53">
        <v>30000</v>
      </c>
      <c r="J28" s="53">
        <v>30000</v>
      </c>
      <c r="K28" s="240">
        <f t="shared" si="1"/>
        <v>30000</v>
      </c>
      <c r="L28" s="144">
        <v>30000</v>
      </c>
      <c r="M28" s="312">
        <f t="shared" si="2"/>
        <v>0</v>
      </c>
      <c r="N28" s="84">
        <v>640</v>
      </c>
      <c r="O28" s="242">
        <f t="shared" si="3"/>
        <v>0</v>
      </c>
      <c r="P28" s="243">
        <f t="shared" si="4"/>
        <v>0</v>
      </c>
    </row>
    <row r="29" spans="1:16" ht="15" customHeight="1" x14ac:dyDescent="0.25">
      <c r="A29" s="37">
        <v>2310</v>
      </c>
      <c r="B29" s="164" t="s">
        <v>395</v>
      </c>
      <c r="C29" s="311"/>
      <c r="D29" s="62">
        <v>254</v>
      </c>
      <c r="E29" s="63">
        <v>6.1700357146687388</v>
      </c>
      <c r="F29" s="64">
        <v>0.6</v>
      </c>
      <c r="G29" s="64">
        <f t="shared" si="0"/>
        <v>0.4</v>
      </c>
      <c r="H29" s="65">
        <v>0.24324324324324326</v>
      </c>
      <c r="I29" s="52">
        <v>30000</v>
      </c>
      <c r="J29" s="52">
        <v>30000</v>
      </c>
      <c r="K29" s="236">
        <f t="shared" si="1"/>
        <v>30000</v>
      </c>
      <c r="L29" s="142">
        <v>30000</v>
      </c>
      <c r="M29" s="312">
        <f t="shared" si="2"/>
        <v>0</v>
      </c>
      <c r="N29" s="79">
        <v>0</v>
      </c>
      <c r="O29" s="238">
        <f t="shared" si="3"/>
        <v>0</v>
      </c>
      <c r="P29" s="239">
        <f t="shared" si="4"/>
        <v>0</v>
      </c>
    </row>
    <row r="30" spans="1:16" ht="15" customHeight="1" x14ac:dyDescent="0.25">
      <c r="A30" s="37"/>
      <c r="B30" s="165" t="s">
        <v>578</v>
      </c>
      <c r="C30" s="313"/>
      <c r="D30" s="67">
        <v>427</v>
      </c>
      <c r="E30" s="68">
        <v>2.87</v>
      </c>
      <c r="F30" s="69">
        <v>0.7</v>
      </c>
      <c r="G30" s="69">
        <f t="shared" si="0"/>
        <v>0.30000000000000004</v>
      </c>
      <c r="H30" s="70">
        <v>0.64</v>
      </c>
      <c r="I30" s="53">
        <v>30000</v>
      </c>
      <c r="J30" s="53">
        <v>0</v>
      </c>
      <c r="K30" s="240">
        <f t="shared" si="1"/>
        <v>30000</v>
      </c>
      <c r="L30" s="144">
        <v>30000</v>
      </c>
      <c r="M30" s="312">
        <f t="shared" si="2"/>
        <v>0</v>
      </c>
      <c r="N30" s="84">
        <v>0</v>
      </c>
      <c r="O30" s="242">
        <f t="shared" si="3"/>
        <v>0</v>
      </c>
      <c r="P30" s="243">
        <f t="shared" si="4"/>
        <v>0</v>
      </c>
    </row>
    <row r="31" spans="1:16" ht="15" customHeight="1" x14ac:dyDescent="0.25">
      <c r="A31" s="37">
        <v>2436</v>
      </c>
      <c r="B31" s="164" t="s">
        <v>397</v>
      </c>
      <c r="C31" s="311"/>
      <c r="D31" s="62">
        <v>1503</v>
      </c>
      <c r="E31" s="63">
        <v>8.2887098853415697</v>
      </c>
      <c r="F31" s="64">
        <v>0.5</v>
      </c>
      <c r="G31" s="64">
        <f t="shared" si="0"/>
        <v>0.5</v>
      </c>
      <c r="H31" s="65">
        <v>0.20590405904059039</v>
      </c>
      <c r="I31" s="52">
        <v>60000</v>
      </c>
      <c r="J31" s="52">
        <v>60000</v>
      </c>
      <c r="K31" s="236">
        <f t="shared" si="1"/>
        <v>60000</v>
      </c>
      <c r="L31" s="142">
        <v>60000</v>
      </c>
      <c r="M31" s="312">
        <f t="shared" si="2"/>
        <v>0</v>
      </c>
      <c r="N31" s="79">
        <v>91500</v>
      </c>
      <c r="O31" s="238">
        <f t="shared" si="3"/>
        <v>0</v>
      </c>
      <c r="P31" s="239">
        <f t="shared" si="4"/>
        <v>0</v>
      </c>
    </row>
    <row r="32" spans="1:16" ht="15" customHeight="1" x14ac:dyDescent="0.25">
      <c r="A32" s="37">
        <v>2525</v>
      </c>
      <c r="B32" s="165" t="s">
        <v>399</v>
      </c>
      <c r="C32" s="313"/>
      <c r="D32" s="67">
        <v>346</v>
      </c>
      <c r="E32" s="68">
        <v>4.2100602350961145</v>
      </c>
      <c r="F32" s="69">
        <v>0</v>
      </c>
      <c r="G32" s="69">
        <f t="shared" si="0"/>
        <v>1</v>
      </c>
      <c r="H32" s="70">
        <v>0.26512968299711814</v>
      </c>
      <c r="I32" s="53">
        <v>30000</v>
      </c>
      <c r="J32" s="53">
        <v>30000</v>
      </c>
      <c r="K32" s="240">
        <f t="shared" si="1"/>
        <v>30000</v>
      </c>
      <c r="L32" s="144">
        <v>30000</v>
      </c>
      <c r="M32" s="312">
        <f t="shared" si="2"/>
        <v>0</v>
      </c>
      <c r="N32" s="84">
        <v>0</v>
      </c>
      <c r="O32" s="242">
        <f t="shared" si="3"/>
        <v>0</v>
      </c>
      <c r="P32" s="243">
        <f t="shared" si="4"/>
        <v>0</v>
      </c>
    </row>
    <row r="33" spans="1:16" ht="15" customHeight="1" x14ac:dyDescent="0.25">
      <c r="A33" s="37">
        <v>2625</v>
      </c>
      <c r="B33" s="164" t="s">
        <v>405</v>
      </c>
      <c r="C33" s="311"/>
      <c r="D33" s="62">
        <v>440</v>
      </c>
      <c r="E33" s="63">
        <v>8.5599279524871399</v>
      </c>
      <c r="F33" s="64">
        <v>0.6</v>
      </c>
      <c r="G33" s="64">
        <f t="shared" si="0"/>
        <v>0.4</v>
      </c>
      <c r="H33" s="65">
        <v>3.0660377358490566E-2</v>
      </c>
      <c r="I33" s="52">
        <v>30000</v>
      </c>
      <c r="J33" s="52">
        <v>30000</v>
      </c>
      <c r="K33" s="236">
        <f t="shared" si="1"/>
        <v>30000</v>
      </c>
      <c r="L33" s="142">
        <v>30000</v>
      </c>
      <c r="M33" s="312">
        <f t="shared" si="2"/>
        <v>0</v>
      </c>
      <c r="N33" s="79">
        <v>660</v>
      </c>
      <c r="O33" s="238">
        <f t="shared" si="3"/>
        <v>0</v>
      </c>
      <c r="P33" s="239">
        <f t="shared" si="4"/>
        <v>0</v>
      </c>
    </row>
    <row r="34" spans="1:16" ht="15" customHeight="1" x14ac:dyDescent="0.25">
      <c r="A34" s="37">
        <v>2639</v>
      </c>
      <c r="B34" s="165" t="s">
        <v>407</v>
      </c>
      <c r="C34" s="313"/>
      <c r="D34" s="67">
        <v>696</v>
      </c>
      <c r="E34" s="68">
        <v>5.2129361743463978</v>
      </c>
      <c r="F34" s="69">
        <v>0.7</v>
      </c>
      <c r="G34" s="69">
        <f t="shared" si="0"/>
        <v>0.30000000000000004</v>
      </c>
      <c r="H34" s="70">
        <v>0.29210134128166915</v>
      </c>
      <c r="I34" s="53">
        <v>30000</v>
      </c>
      <c r="J34" s="53">
        <v>30000</v>
      </c>
      <c r="K34" s="240">
        <f t="shared" si="1"/>
        <v>30000</v>
      </c>
      <c r="L34" s="144">
        <v>30000</v>
      </c>
      <c r="M34" s="312">
        <f t="shared" si="2"/>
        <v>0</v>
      </c>
      <c r="N34" s="84">
        <v>1680</v>
      </c>
      <c r="O34" s="242">
        <f t="shared" si="3"/>
        <v>0</v>
      </c>
      <c r="P34" s="243">
        <f t="shared" si="4"/>
        <v>0</v>
      </c>
    </row>
    <row r="35" spans="1:16" ht="15" customHeight="1" x14ac:dyDescent="0.25">
      <c r="A35" s="37">
        <v>2856</v>
      </c>
      <c r="B35" s="164" t="s">
        <v>416</v>
      </c>
      <c r="C35" s="311"/>
      <c r="D35" s="62">
        <v>759</v>
      </c>
      <c r="E35" s="63">
        <v>6.9394285714285715</v>
      </c>
      <c r="F35" s="64">
        <v>0.8</v>
      </c>
      <c r="G35" s="64">
        <f t="shared" si="0"/>
        <v>0.19999999999999996</v>
      </c>
      <c r="H35" s="65">
        <v>0.51546391752577314</v>
      </c>
      <c r="I35" s="52">
        <v>31360</v>
      </c>
      <c r="J35" s="52">
        <f>40*D35</f>
        <v>30360</v>
      </c>
      <c r="K35" s="236">
        <f t="shared" si="1"/>
        <v>31360</v>
      </c>
      <c r="L35" s="142">
        <v>31359.999999999996</v>
      </c>
      <c r="M35" s="312">
        <f t="shared" si="2"/>
        <v>0</v>
      </c>
      <c r="N35" s="79">
        <v>12800</v>
      </c>
      <c r="O35" s="238">
        <f t="shared" si="3"/>
        <v>0</v>
      </c>
      <c r="P35" s="239">
        <f t="shared" si="4"/>
        <v>0</v>
      </c>
    </row>
    <row r="36" spans="1:16" ht="15" customHeight="1" x14ac:dyDescent="0.25">
      <c r="A36" s="37">
        <v>2891</v>
      </c>
      <c r="B36" s="165" t="s">
        <v>418</v>
      </c>
      <c r="C36" s="313"/>
      <c r="D36" s="67">
        <v>308</v>
      </c>
      <c r="E36" s="68">
        <v>1.6988511067099348</v>
      </c>
      <c r="F36" s="69">
        <v>0.7</v>
      </c>
      <c r="G36" s="69">
        <f t="shared" si="0"/>
        <v>0.30000000000000004</v>
      </c>
      <c r="H36" s="70">
        <v>0.41795665634674922</v>
      </c>
      <c r="I36" s="53">
        <v>30000</v>
      </c>
      <c r="J36" s="53">
        <v>30000</v>
      </c>
      <c r="K36" s="240">
        <f t="shared" si="1"/>
        <v>30000</v>
      </c>
      <c r="L36" s="144">
        <v>29999.9</v>
      </c>
      <c r="M36" s="312">
        <f t="shared" si="2"/>
        <v>9.9999999998544808E-2</v>
      </c>
      <c r="N36" s="84">
        <v>700</v>
      </c>
      <c r="O36" s="242">
        <f t="shared" si="3"/>
        <v>9.9999999998544808E-2</v>
      </c>
      <c r="P36" s="243">
        <f t="shared" si="4"/>
        <v>0</v>
      </c>
    </row>
    <row r="37" spans="1:16" ht="15" customHeight="1" x14ac:dyDescent="0.25">
      <c r="A37" s="37">
        <v>3647</v>
      </c>
      <c r="B37" s="164" t="s">
        <v>419</v>
      </c>
      <c r="C37" s="311"/>
      <c r="D37" s="62">
        <v>708</v>
      </c>
      <c r="E37" s="63">
        <v>0.94201546594046615</v>
      </c>
      <c r="F37" s="64">
        <v>0.7</v>
      </c>
      <c r="G37" s="64">
        <f t="shared" si="0"/>
        <v>0.30000000000000004</v>
      </c>
      <c r="H37" s="65">
        <v>0.36819484240687678</v>
      </c>
      <c r="I37" s="52">
        <v>30000</v>
      </c>
      <c r="J37" s="52">
        <v>30000</v>
      </c>
      <c r="K37" s="236">
        <f t="shared" si="1"/>
        <v>30000</v>
      </c>
      <c r="L37" s="142">
        <v>30000.000000000004</v>
      </c>
      <c r="M37" s="312">
        <f t="shared" si="2"/>
        <v>0</v>
      </c>
      <c r="N37" s="79">
        <v>1330</v>
      </c>
      <c r="O37" s="238">
        <f t="shared" si="3"/>
        <v>0</v>
      </c>
      <c r="P37" s="239">
        <f t="shared" si="4"/>
        <v>0</v>
      </c>
    </row>
    <row r="38" spans="1:16" ht="15" customHeight="1" x14ac:dyDescent="0.25">
      <c r="A38" s="37">
        <v>3276</v>
      </c>
      <c r="B38" s="165" t="s">
        <v>429</v>
      </c>
      <c r="C38" s="313"/>
      <c r="D38" s="67">
        <v>739</v>
      </c>
      <c r="E38" s="68">
        <v>6.7244170277577</v>
      </c>
      <c r="F38" s="69">
        <v>0.7</v>
      </c>
      <c r="G38" s="69">
        <f t="shared" si="0"/>
        <v>0.30000000000000004</v>
      </c>
      <c r="H38" s="70">
        <v>0.33084947839046197</v>
      </c>
      <c r="I38" s="53">
        <v>31000</v>
      </c>
      <c r="J38" s="53">
        <v>30000</v>
      </c>
      <c r="K38" s="240">
        <f t="shared" si="1"/>
        <v>31000</v>
      </c>
      <c r="L38" s="144">
        <v>31000.400000000001</v>
      </c>
      <c r="M38" s="312">
        <v>0</v>
      </c>
      <c r="N38" s="84">
        <v>0</v>
      </c>
      <c r="O38" s="242">
        <f t="shared" si="3"/>
        <v>0</v>
      </c>
      <c r="P38" s="243">
        <f t="shared" si="4"/>
        <v>0</v>
      </c>
    </row>
    <row r="39" spans="1:16" ht="15" customHeight="1" x14ac:dyDescent="0.25">
      <c r="A39" s="37">
        <v>3304</v>
      </c>
      <c r="B39" s="164" t="s">
        <v>431</v>
      </c>
      <c r="C39" s="311"/>
      <c r="D39" s="62">
        <v>690</v>
      </c>
      <c r="E39" s="63">
        <v>6.6335949080940804</v>
      </c>
      <c r="F39" s="64">
        <v>0.5</v>
      </c>
      <c r="G39" s="64">
        <f t="shared" si="0"/>
        <v>0.5</v>
      </c>
      <c r="H39" s="65">
        <v>0.17009602194787379</v>
      </c>
      <c r="I39" s="52">
        <v>30000</v>
      </c>
      <c r="J39" s="52">
        <v>30000</v>
      </c>
      <c r="K39" s="236">
        <f t="shared" si="1"/>
        <v>30000</v>
      </c>
      <c r="L39" s="142">
        <v>30000</v>
      </c>
      <c r="M39" s="312">
        <f t="shared" ref="M39:M74" si="5">K39-L39</f>
        <v>0</v>
      </c>
      <c r="N39" s="79">
        <v>500</v>
      </c>
      <c r="O39" s="238">
        <f t="shared" si="3"/>
        <v>0</v>
      </c>
      <c r="P39" s="239">
        <f t="shared" si="4"/>
        <v>0</v>
      </c>
    </row>
    <row r="40" spans="1:16" ht="15" customHeight="1" x14ac:dyDescent="0.25">
      <c r="A40" s="37">
        <v>3318</v>
      </c>
      <c r="B40" s="165" t="s">
        <v>432</v>
      </c>
      <c r="C40" s="313"/>
      <c r="D40" s="67">
        <v>499</v>
      </c>
      <c r="E40" s="68">
        <v>3.9260425325654116</v>
      </c>
      <c r="F40" s="69">
        <v>0.8</v>
      </c>
      <c r="G40" s="69">
        <f t="shared" si="0"/>
        <v>0.19999999999999996</v>
      </c>
      <c r="H40" s="70">
        <v>0.54926624737945495</v>
      </c>
      <c r="I40" s="53">
        <v>30000</v>
      </c>
      <c r="J40" s="53">
        <v>30000</v>
      </c>
      <c r="K40" s="240">
        <f t="shared" si="1"/>
        <v>30000</v>
      </c>
      <c r="L40" s="144">
        <v>29999.799999999996</v>
      </c>
      <c r="M40" s="312">
        <f t="shared" si="5"/>
        <v>0.20000000000436557</v>
      </c>
      <c r="N40" s="84">
        <v>2480</v>
      </c>
      <c r="O40" s="242">
        <f t="shared" si="3"/>
        <v>0.20000000000436557</v>
      </c>
      <c r="P40" s="243">
        <f t="shared" si="4"/>
        <v>0</v>
      </c>
    </row>
    <row r="41" spans="1:16" ht="15" customHeight="1" x14ac:dyDescent="0.25">
      <c r="A41" s="37">
        <v>3325</v>
      </c>
      <c r="B41" s="164" t="s">
        <v>433</v>
      </c>
      <c r="C41" s="311"/>
      <c r="D41" s="62">
        <v>805</v>
      </c>
      <c r="E41" s="63">
        <v>4.5288835599738286</v>
      </c>
      <c r="F41" s="64">
        <v>0.6</v>
      </c>
      <c r="G41" s="64">
        <f t="shared" si="0"/>
        <v>0.4</v>
      </c>
      <c r="H41" s="65">
        <v>0.3269476372924649</v>
      </c>
      <c r="I41" s="52">
        <v>33360</v>
      </c>
      <c r="J41" s="52">
        <f>40*D41</f>
        <v>32200</v>
      </c>
      <c r="K41" s="236">
        <f t="shared" si="1"/>
        <v>33360</v>
      </c>
      <c r="L41" s="142">
        <v>33360</v>
      </c>
      <c r="M41" s="312">
        <f t="shared" si="5"/>
        <v>0</v>
      </c>
      <c r="N41" s="79">
        <v>960</v>
      </c>
      <c r="O41" s="238">
        <f t="shared" si="3"/>
        <v>0</v>
      </c>
      <c r="P41" s="239">
        <f t="shared" si="4"/>
        <v>0</v>
      </c>
    </row>
    <row r="42" spans="1:16" ht="15" customHeight="1" x14ac:dyDescent="0.25">
      <c r="A42" s="37">
        <v>3409</v>
      </c>
      <c r="B42" s="165" t="s">
        <v>436</v>
      </c>
      <c r="C42" s="313"/>
      <c r="D42" s="67">
        <v>2123</v>
      </c>
      <c r="E42" s="68">
        <v>6.058011830034709</v>
      </c>
      <c r="F42" s="69">
        <v>0.6</v>
      </c>
      <c r="G42" s="69">
        <f t="shared" si="0"/>
        <v>0.4</v>
      </c>
      <c r="H42" s="70">
        <v>0.28710178710178708</v>
      </c>
      <c r="I42" s="53">
        <v>60000</v>
      </c>
      <c r="J42" s="53">
        <v>60000</v>
      </c>
      <c r="K42" s="240">
        <f t="shared" si="1"/>
        <v>60000</v>
      </c>
      <c r="L42" s="144">
        <v>60000</v>
      </c>
      <c r="M42" s="312">
        <f t="shared" si="5"/>
        <v>0</v>
      </c>
      <c r="N42" s="84">
        <v>6600</v>
      </c>
      <c r="O42" s="242">
        <f t="shared" si="3"/>
        <v>0</v>
      </c>
      <c r="P42" s="243">
        <f t="shared" si="4"/>
        <v>0</v>
      </c>
    </row>
    <row r="43" spans="1:16" ht="15" customHeight="1" x14ac:dyDescent="0.25">
      <c r="A43" s="37">
        <v>3427</v>
      </c>
      <c r="B43" s="164" t="s">
        <v>437</v>
      </c>
      <c r="C43" s="311"/>
      <c r="D43" s="62">
        <v>308</v>
      </c>
      <c r="E43" s="63">
        <v>1.5314240627683864</v>
      </c>
      <c r="F43" s="64">
        <v>0.8</v>
      </c>
      <c r="G43" s="64">
        <f t="shared" si="0"/>
        <v>0.19999999999999996</v>
      </c>
      <c r="H43" s="65">
        <v>0.61073825503355705</v>
      </c>
      <c r="I43" s="52">
        <v>30000</v>
      </c>
      <c r="J43" s="52">
        <v>30000</v>
      </c>
      <c r="K43" s="236">
        <f t="shared" si="1"/>
        <v>30000</v>
      </c>
      <c r="L43" s="142">
        <v>30000</v>
      </c>
      <c r="M43" s="312">
        <f t="shared" si="5"/>
        <v>0</v>
      </c>
      <c r="N43" s="79">
        <v>13600</v>
      </c>
      <c r="O43" s="238">
        <f t="shared" si="3"/>
        <v>0</v>
      </c>
      <c r="P43" s="239">
        <f t="shared" si="4"/>
        <v>0</v>
      </c>
    </row>
    <row r="44" spans="1:16" ht="15" customHeight="1" x14ac:dyDescent="0.25">
      <c r="A44" s="37">
        <v>3500</v>
      </c>
      <c r="B44" s="165" t="s">
        <v>442</v>
      </c>
      <c r="C44" s="313"/>
      <c r="D44" s="67">
        <v>2613</v>
      </c>
      <c r="E44" s="68">
        <v>4.5906859393074511</v>
      </c>
      <c r="F44" s="69">
        <v>0.7</v>
      </c>
      <c r="G44" s="69">
        <f t="shared" si="0"/>
        <v>0.30000000000000004</v>
      </c>
      <c r="H44" s="70">
        <v>0.3566009104704097</v>
      </c>
      <c r="I44" s="53">
        <v>60000</v>
      </c>
      <c r="J44" s="53">
        <v>60000</v>
      </c>
      <c r="K44" s="240">
        <f t="shared" si="1"/>
        <v>60000</v>
      </c>
      <c r="L44" s="144">
        <v>60000.000000000007</v>
      </c>
      <c r="M44" s="312">
        <f t="shared" si="5"/>
        <v>0</v>
      </c>
      <c r="N44" s="84">
        <v>1610</v>
      </c>
      <c r="O44" s="242">
        <f t="shared" si="3"/>
        <v>0</v>
      </c>
      <c r="P44" s="243">
        <f t="shared" si="4"/>
        <v>0</v>
      </c>
    </row>
    <row r="45" spans="1:16" ht="15" customHeight="1" x14ac:dyDescent="0.25">
      <c r="A45" s="37">
        <v>3661</v>
      </c>
      <c r="B45" s="164" t="s">
        <v>445</v>
      </c>
      <c r="C45" s="311"/>
      <c r="D45" s="62">
        <v>820</v>
      </c>
      <c r="E45" s="63">
        <v>8.1169632548617194</v>
      </c>
      <c r="F45" s="64">
        <v>0.6</v>
      </c>
      <c r="G45" s="64">
        <f t="shared" si="0"/>
        <v>0.4</v>
      </c>
      <c r="H45" s="65">
        <v>0.22417840375586853</v>
      </c>
      <c r="I45" s="52">
        <v>32960</v>
      </c>
      <c r="J45" s="52">
        <f>40*D45</f>
        <v>32800</v>
      </c>
      <c r="K45" s="236">
        <f t="shared" si="1"/>
        <v>32960</v>
      </c>
      <c r="L45" s="142">
        <v>32960</v>
      </c>
      <c r="M45" s="312">
        <f t="shared" si="5"/>
        <v>0</v>
      </c>
      <c r="N45" s="79">
        <v>0</v>
      </c>
      <c r="O45" s="238">
        <f t="shared" si="3"/>
        <v>0</v>
      </c>
      <c r="P45" s="239">
        <f t="shared" si="4"/>
        <v>0</v>
      </c>
    </row>
    <row r="46" spans="1:16" ht="15" customHeight="1" x14ac:dyDescent="0.25">
      <c r="A46" s="37">
        <v>3682</v>
      </c>
      <c r="B46" s="165" t="s">
        <v>447</v>
      </c>
      <c r="C46" s="313"/>
      <c r="D46" s="67">
        <v>2489</v>
      </c>
      <c r="E46" s="68">
        <v>15.565004955346643</v>
      </c>
      <c r="F46" s="69">
        <v>0.7</v>
      </c>
      <c r="G46" s="69">
        <f t="shared" si="0"/>
        <v>0.30000000000000004</v>
      </c>
      <c r="H46" s="70">
        <v>0.35834738617200673</v>
      </c>
      <c r="I46" s="53">
        <v>60000</v>
      </c>
      <c r="J46" s="53">
        <v>60000</v>
      </c>
      <c r="K46" s="240">
        <f t="shared" si="1"/>
        <v>60000</v>
      </c>
      <c r="L46" s="144">
        <v>60000</v>
      </c>
      <c r="M46" s="312">
        <f t="shared" si="5"/>
        <v>0</v>
      </c>
      <c r="N46" s="84">
        <v>31500</v>
      </c>
      <c r="O46" s="242">
        <f t="shared" si="3"/>
        <v>0</v>
      </c>
      <c r="P46" s="243">
        <f t="shared" si="4"/>
        <v>0</v>
      </c>
    </row>
    <row r="47" spans="1:16" ht="15" customHeight="1" x14ac:dyDescent="0.25">
      <c r="A47" s="37">
        <v>3871</v>
      </c>
      <c r="B47" s="164" t="s">
        <v>451</v>
      </c>
      <c r="C47" s="311"/>
      <c r="D47" s="62">
        <v>727</v>
      </c>
      <c r="E47" s="63">
        <v>3.1714042475992965</v>
      </c>
      <c r="F47" s="64">
        <v>0.8</v>
      </c>
      <c r="G47" s="64">
        <f t="shared" si="0"/>
        <v>0.19999999999999996</v>
      </c>
      <c r="H47" s="65">
        <v>0.52832861189801694</v>
      </c>
      <c r="I47" s="52">
        <v>30000</v>
      </c>
      <c r="J47" s="52">
        <v>30000</v>
      </c>
      <c r="K47" s="236">
        <f t="shared" si="1"/>
        <v>30000</v>
      </c>
      <c r="L47" s="142">
        <v>29999.999999999993</v>
      </c>
      <c r="M47" s="312">
        <f t="shared" si="5"/>
        <v>0</v>
      </c>
      <c r="N47" s="79">
        <v>4800</v>
      </c>
      <c r="O47" s="238">
        <f t="shared" si="3"/>
        <v>0</v>
      </c>
      <c r="P47" s="239">
        <f t="shared" si="4"/>
        <v>0</v>
      </c>
    </row>
    <row r="48" spans="1:16" ht="15" customHeight="1" x14ac:dyDescent="0.25">
      <c r="A48" s="37">
        <v>4690</v>
      </c>
      <c r="B48" s="165" t="s">
        <v>460</v>
      </c>
      <c r="C48" s="313"/>
      <c r="D48" s="67">
        <v>198</v>
      </c>
      <c r="E48" s="68">
        <v>9.8341604433442171</v>
      </c>
      <c r="F48" s="69">
        <v>0.5</v>
      </c>
      <c r="G48" s="69">
        <f t="shared" si="0"/>
        <v>0.5</v>
      </c>
      <c r="H48" s="70">
        <v>8.7431693989071038E-2</v>
      </c>
      <c r="I48" s="53">
        <v>30000</v>
      </c>
      <c r="J48" s="53">
        <v>30000</v>
      </c>
      <c r="K48" s="240">
        <f t="shared" si="1"/>
        <v>30000</v>
      </c>
      <c r="L48" s="144">
        <v>30000</v>
      </c>
      <c r="M48" s="312">
        <f t="shared" si="5"/>
        <v>0</v>
      </c>
      <c r="N48" s="84">
        <v>100</v>
      </c>
      <c r="O48" s="242">
        <f t="shared" si="3"/>
        <v>0</v>
      </c>
      <c r="P48" s="243">
        <f t="shared" si="4"/>
        <v>0</v>
      </c>
    </row>
    <row r="49" spans="1:16" ht="15" customHeight="1" x14ac:dyDescent="0.25">
      <c r="A49" s="37">
        <v>2016</v>
      </c>
      <c r="B49" s="164" t="s">
        <v>461</v>
      </c>
      <c r="C49" s="311"/>
      <c r="D49" s="62">
        <v>478</v>
      </c>
      <c r="E49" s="63">
        <v>2.9547576837530887</v>
      </c>
      <c r="F49" s="64">
        <v>0.8</v>
      </c>
      <c r="G49" s="64">
        <f t="shared" si="0"/>
        <v>0.19999999999999996</v>
      </c>
      <c r="H49" s="65">
        <v>0.48344370860927155</v>
      </c>
      <c r="I49" s="52">
        <v>30000</v>
      </c>
      <c r="J49" s="52">
        <v>30000</v>
      </c>
      <c r="K49" s="236">
        <f t="shared" si="1"/>
        <v>30000</v>
      </c>
      <c r="L49" s="142">
        <v>30000.199999999997</v>
      </c>
      <c r="M49" s="312">
        <v>0</v>
      </c>
      <c r="N49" s="79">
        <v>0</v>
      </c>
      <c r="O49" s="238">
        <f t="shared" si="3"/>
        <v>0</v>
      </c>
      <c r="P49" s="239">
        <f t="shared" si="4"/>
        <v>0</v>
      </c>
    </row>
    <row r="50" spans="1:16" ht="15" customHeight="1" x14ac:dyDescent="0.25">
      <c r="A50" s="37">
        <v>4025</v>
      </c>
      <c r="B50" s="165" t="s">
        <v>468</v>
      </c>
      <c r="C50" s="313"/>
      <c r="D50" s="67">
        <v>515</v>
      </c>
      <c r="E50" s="68">
        <v>8.3342640737367528</v>
      </c>
      <c r="F50" s="69">
        <v>0.6</v>
      </c>
      <c r="G50" s="69">
        <f t="shared" si="0"/>
        <v>0.4</v>
      </c>
      <c r="H50" s="70">
        <v>0.19888475836431227</v>
      </c>
      <c r="I50" s="53">
        <v>30000</v>
      </c>
      <c r="J50" s="53">
        <v>30000</v>
      </c>
      <c r="K50" s="240">
        <f t="shared" si="1"/>
        <v>30000</v>
      </c>
      <c r="L50" s="144">
        <v>30000</v>
      </c>
      <c r="M50" s="312">
        <f t="shared" si="5"/>
        <v>0</v>
      </c>
      <c r="N50" s="84">
        <v>18600</v>
      </c>
      <c r="O50" s="242">
        <f t="shared" si="3"/>
        <v>0</v>
      </c>
      <c r="P50" s="243">
        <f t="shared" si="4"/>
        <v>0</v>
      </c>
    </row>
    <row r="51" spans="1:16" ht="15" customHeight="1" x14ac:dyDescent="0.25">
      <c r="A51" s="37">
        <v>4074</v>
      </c>
      <c r="B51" s="164" t="s">
        <v>470</v>
      </c>
      <c r="C51" s="311"/>
      <c r="D51" s="62">
        <v>1795</v>
      </c>
      <c r="E51" s="63">
        <v>10.05776946887605</v>
      </c>
      <c r="F51" s="64">
        <v>0.6</v>
      </c>
      <c r="G51" s="64">
        <f t="shared" si="0"/>
        <v>0.4</v>
      </c>
      <c r="H51" s="65">
        <v>0.28036845135290733</v>
      </c>
      <c r="I51" s="52">
        <v>60000</v>
      </c>
      <c r="J51" s="52">
        <v>60000</v>
      </c>
      <c r="K51" s="236">
        <f t="shared" si="1"/>
        <v>60000</v>
      </c>
      <c r="L51" s="142">
        <v>60000</v>
      </c>
      <c r="M51" s="312">
        <f t="shared" si="5"/>
        <v>0</v>
      </c>
      <c r="N51" s="79">
        <v>7200</v>
      </c>
      <c r="O51" s="238">
        <f t="shared" si="3"/>
        <v>0</v>
      </c>
      <c r="P51" s="239">
        <f t="shared" si="4"/>
        <v>0</v>
      </c>
    </row>
    <row r="52" spans="1:16" ht="15" customHeight="1" x14ac:dyDescent="0.25">
      <c r="A52" s="37">
        <v>4088</v>
      </c>
      <c r="B52" s="165" t="s">
        <v>471</v>
      </c>
      <c r="C52" s="313"/>
      <c r="D52" s="67">
        <v>1285</v>
      </c>
      <c r="E52" s="68">
        <v>13.177054803289916</v>
      </c>
      <c r="F52" s="69">
        <v>0.6</v>
      </c>
      <c r="G52" s="69">
        <f t="shared" si="0"/>
        <v>0.4</v>
      </c>
      <c r="H52" s="70">
        <v>0.26598465473145783</v>
      </c>
      <c r="I52" s="53">
        <v>52280</v>
      </c>
      <c r="J52" s="53">
        <f>40*D52</f>
        <v>51400</v>
      </c>
      <c r="K52" s="240">
        <f t="shared" si="1"/>
        <v>52280</v>
      </c>
      <c r="L52" s="144">
        <v>52280</v>
      </c>
      <c r="M52" s="312">
        <f t="shared" si="5"/>
        <v>0</v>
      </c>
      <c r="N52" s="84">
        <v>4800</v>
      </c>
      <c r="O52" s="242">
        <f t="shared" si="3"/>
        <v>0</v>
      </c>
      <c r="P52" s="243">
        <f t="shared" si="4"/>
        <v>0</v>
      </c>
    </row>
    <row r="53" spans="1:16" ht="15" customHeight="1" x14ac:dyDescent="0.25">
      <c r="A53" s="37">
        <v>4165</v>
      </c>
      <c r="B53" s="164" t="s">
        <v>472</v>
      </c>
      <c r="C53" s="311"/>
      <c r="D53" s="62">
        <v>1669</v>
      </c>
      <c r="E53" s="63">
        <v>14.762856570430317</v>
      </c>
      <c r="F53" s="64">
        <v>0.6</v>
      </c>
      <c r="G53" s="64">
        <f t="shared" si="0"/>
        <v>0.4</v>
      </c>
      <c r="H53" s="65">
        <v>0.21828908554572271</v>
      </c>
      <c r="I53" s="52">
        <v>60000</v>
      </c>
      <c r="J53" s="52">
        <v>60000</v>
      </c>
      <c r="K53" s="236">
        <f t="shared" si="1"/>
        <v>60000</v>
      </c>
      <c r="L53" s="142">
        <v>60000</v>
      </c>
      <c r="M53" s="312">
        <f t="shared" si="5"/>
        <v>0</v>
      </c>
      <c r="N53" s="79">
        <v>120600</v>
      </c>
      <c r="O53" s="238">
        <f t="shared" si="3"/>
        <v>0</v>
      </c>
      <c r="P53" s="239">
        <f t="shared" si="4"/>
        <v>0</v>
      </c>
    </row>
    <row r="54" spans="1:16" ht="15" customHeight="1" x14ac:dyDescent="0.25">
      <c r="A54" s="37">
        <v>4221</v>
      </c>
      <c r="B54" s="165" t="s">
        <v>475</v>
      </c>
      <c r="C54" s="313"/>
      <c r="D54" s="67">
        <v>1088</v>
      </c>
      <c r="E54" s="68">
        <v>13.516099269950134</v>
      </c>
      <c r="F54" s="69">
        <v>0.6</v>
      </c>
      <c r="G54" s="69">
        <f t="shared" si="0"/>
        <v>0.4</v>
      </c>
      <c r="H54" s="70">
        <v>0.26550868486352358</v>
      </c>
      <c r="I54" s="53">
        <v>44240</v>
      </c>
      <c r="J54" s="53">
        <f>40*D54</f>
        <v>43520</v>
      </c>
      <c r="K54" s="240">
        <f t="shared" si="1"/>
        <v>44240</v>
      </c>
      <c r="L54" s="144">
        <v>44240.4</v>
      </c>
      <c r="M54" s="312">
        <v>0</v>
      </c>
      <c r="N54" s="84">
        <v>9000</v>
      </c>
      <c r="O54" s="242">
        <f t="shared" si="3"/>
        <v>0</v>
      </c>
      <c r="P54" s="243">
        <f t="shared" si="4"/>
        <v>0</v>
      </c>
    </row>
    <row r="55" spans="1:16" ht="15" customHeight="1" x14ac:dyDescent="0.25">
      <c r="A55" s="37">
        <v>4151</v>
      </c>
      <c r="B55" s="164" t="s">
        <v>478</v>
      </c>
      <c r="C55" s="311"/>
      <c r="D55" s="62">
        <v>825</v>
      </c>
      <c r="E55" s="63">
        <v>6.6211347734318586</v>
      </c>
      <c r="F55" s="64">
        <v>0.6</v>
      </c>
      <c r="G55" s="64">
        <f t="shared" si="0"/>
        <v>0.4</v>
      </c>
      <c r="H55" s="65">
        <v>0.28322147651006713</v>
      </c>
      <c r="I55" s="52">
        <v>33960</v>
      </c>
      <c r="J55" s="52">
        <f>40*D55</f>
        <v>33000</v>
      </c>
      <c r="K55" s="236">
        <f t="shared" si="1"/>
        <v>33960</v>
      </c>
      <c r="L55" s="142">
        <v>33960</v>
      </c>
      <c r="M55" s="312">
        <f t="shared" si="5"/>
        <v>0</v>
      </c>
      <c r="N55" s="79">
        <v>0</v>
      </c>
      <c r="O55" s="238">
        <f t="shared" si="3"/>
        <v>0</v>
      </c>
      <c r="P55" s="239">
        <f t="shared" si="4"/>
        <v>0</v>
      </c>
    </row>
    <row r="56" spans="1:16" ht="15" customHeight="1" x14ac:dyDescent="0.25">
      <c r="A56" s="37">
        <v>490</v>
      </c>
      <c r="B56" s="165" t="s">
        <v>479</v>
      </c>
      <c r="C56" s="313"/>
      <c r="D56" s="67">
        <v>474</v>
      </c>
      <c r="E56" s="68">
        <v>4.1438637015877653</v>
      </c>
      <c r="F56" s="69">
        <v>0.7</v>
      </c>
      <c r="G56" s="69">
        <f t="shared" si="0"/>
        <v>0.30000000000000004</v>
      </c>
      <c r="H56" s="70">
        <v>0.3316831683168317</v>
      </c>
      <c r="I56" s="53">
        <v>30000</v>
      </c>
      <c r="J56" s="53">
        <v>30000</v>
      </c>
      <c r="K56" s="240">
        <f t="shared" si="1"/>
        <v>30000</v>
      </c>
      <c r="L56" s="144">
        <v>30000</v>
      </c>
      <c r="M56" s="312">
        <f t="shared" si="5"/>
        <v>0</v>
      </c>
      <c r="N56" s="84">
        <v>2100</v>
      </c>
      <c r="O56" s="242">
        <f t="shared" si="3"/>
        <v>0</v>
      </c>
      <c r="P56" s="243">
        <f t="shared" si="4"/>
        <v>0</v>
      </c>
    </row>
    <row r="57" spans="1:16" ht="15" customHeight="1" x14ac:dyDescent="0.25">
      <c r="A57" s="37">
        <v>4459</v>
      </c>
      <c r="B57" s="164" t="s">
        <v>486</v>
      </c>
      <c r="C57" s="311"/>
      <c r="D57" s="62">
        <v>277</v>
      </c>
      <c r="E57" s="63">
        <v>3.3433837298983939</v>
      </c>
      <c r="F57" s="64">
        <v>0.7</v>
      </c>
      <c r="G57" s="64">
        <f t="shared" si="0"/>
        <v>0.30000000000000004</v>
      </c>
      <c r="H57" s="65">
        <v>0.38461538461538464</v>
      </c>
      <c r="I57" s="52">
        <v>30000</v>
      </c>
      <c r="J57" s="52">
        <v>30000</v>
      </c>
      <c r="K57" s="236">
        <f t="shared" si="1"/>
        <v>30000</v>
      </c>
      <c r="L57" s="142">
        <v>30000.000000000004</v>
      </c>
      <c r="M57" s="312">
        <f t="shared" si="5"/>
        <v>0</v>
      </c>
      <c r="N57" s="79">
        <v>2660</v>
      </c>
      <c r="O57" s="238">
        <f t="shared" si="3"/>
        <v>0</v>
      </c>
      <c r="P57" s="239">
        <f t="shared" si="4"/>
        <v>0</v>
      </c>
    </row>
    <row r="58" spans="1:16" ht="15" customHeight="1" x14ac:dyDescent="0.25">
      <c r="A58" s="37">
        <v>4501</v>
      </c>
      <c r="B58" s="165" t="s">
        <v>488</v>
      </c>
      <c r="C58" s="313"/>
      <c r="D58" s="67">
        <v>2298</v>
      </c>
      <c r="E58" s="68">
        <v>10.89739905265875</v>
      </c>
      <c r="F58" s="69">
        <v>0.7</v>
      </c>
      <c r="G58" s="69">
        <f t="shared" si="0"/>
        <v>0.30000000000000004</v>
      </c>
      <c r="H58" s="70">
        <v>0.33002070393374744</v>
      </c>
      <c r="I58" s="53">
        <v>60000</v>
      </c>
      <c r="J58" s="53">
        <v>60000</v>
      </c>
      <c r="K58" s="240">
        <f t="shared" si="1"/>
        <v>60000</v>
      </c>
      <c r="L58" s="144">
        <v>60000</v>
      </c>
      <c r="M58" s="312">
        <f t="shared" si="5"/>
        <v>0</v>
      </c>
      <c r="N58" s="84">
        <v>112000</v>
      </c>
      <c r="O58" s="242">
        <f t="shared" si="3"/>
        <v>0</v>
      </c>
      <c r="P58" s="243">
        <f t="shared" si="4"/>
        <v>0</v>
      </c>
    </row>
    <row r="59" spans="1:16" ht="15" customHeight="1" x14ac:dyDescent="0.25">
      <c r="A59" s="37">
        <v>4536</v>
      </c>
      <c r="B59" s="164" t="s">
        <v>490</v>
      </c>
      <c r="C59" s="311"/>
      <c r="D59" s="62">
        <v>1076</v>
      </c>
      <c r="E59" s="63">
        <v>10.791727538671235</v>
      </c>
      <c r="F59" s="64">
        <v>0.6</v>
      </c>
      <c r="G59" s="64">
        <f t="shared" si="0"/>
        <v>0.4</v>
      </c>
      <c r="H59" s="65">
        <v>0.19575253924284394</v>
      </c>
      <c r="I59" s="52">
        <v>44120</v>
      </c>
      <c r="J59" s="52">
        <f>40*D59</f>
        <v>43040</v>
      </c>
      <c r="K59" s="236">
        <f t="shared" si="1"/>
        <v>44120</v>
      </c>
      <c r="L59" s="142">
        <v>44120</v>
      </c>
      <c r="M59" s="312">
        <f t="shared" si="5"/>
        <v>0</v>
      </c>
      <c r="N59" s="79">
        <v>1860</v>
      </c>
      <c r="O59" s="238">
        <f t="shared" si="3"/>
        <v>0</v>
      </c>
      <c r="P59" s="239">
        <f t="shared" si="4"/>
        <v>0</v>
      </c>
    </row>
    <row r="60" spans="1:16" ht="15" customHeight="1" x14ac:dyDescent="0.25">
      <c r="A60" s="37">
        <v>4753</v>
      </c>
      <c r="B60" s="165" t="s">
        <v>498</v>
      </c>
      <c r="C60" s="313"/>
      <c r="D60" s="67">
        <v>2742</v>
      </c>
      <c r="E60" s="68">
        <v>11.373676634873496</v>
      </c>
      <c r="F60" s="69">
        <v>0.7</v>
      </c>
      <c r="G60" s="69">
        <f t="shared" si="0"/>
        <v>0.30000000000000004</v>
      </c>
      <c r="H60" s="70">
        <v>0.39237348538845329</v>
      </c>
      <c r="I60" s="53">
        <v>60000</v>
      </c>
      <c r="J60" s="53">
        <v>60000</v>
      </c>
      <c r="K60" s="240">
        <f t="shared" si="1"/>
        <v>60000</v>
      </c>
      <c r="L60" s="144">
        <v>60000.000000000007</v>
      </c>
      <c r="M60" s="312">
        <f t="shared" si="5"/>
        <v>0</v>
      </c>
      <c r="N60" s="84">
        <v>27300</v>
      </c>
      <c r="O60" s="242">
        <f t="shared" si="3"/>
        <v>0</v>
      </c>
      <c r="P60" s="243">
        <f t="shared" si="4"/>
        <v>0</v>
      </c>
    </row>
    <row r="61" spans="1:16" ht="15" customHeight="1" x14ac:dyDescent="0.25">
      <c r="A61" s="37">
        <v>4781</v>
      </c>
      <c r="B61" s="164" t="s">
        <v>500</v>
      </c>
      <c r="C61" s="311"/>
      <c r="D61" s="62">
        <v>2479</v>
      </c>
      <c r="E61" s="63">
        <v>6.4747150393353339</v>
      </c>
      <c r="F61" s="64">
        <v>0.7</v>
      </c>
      <c r="G61" s="64">
        <f t="shared" si="0"/>
        <v>0.30000000000000004</v>
      </c>
      <c r="H61" s="65">
        <v>0.42676767676767674</v>
      </c>
      <c r="I61" s="52">
        <v>60000</v>
      </c>
      <c r="J61" s="52">
        <v>60000</v>
      </c>
      <c r="K61" s="236">
        <f t="shared" si="1"/>
        <v>60000</v>
      </c>
      <c r="L61" s="142">
        <v>60000.100000000006</v>
      </c>
      <c r="M61" s="312">
        <v>0</v>
      </c>
      <c r="N61" s="79">
        <v>44100</v>
      </c>
      <c r="O61" s="238">
        <f t="shared" si="3"/>
        <v>0</v>
      </c>
      <c r="P61" s="239">
        <f t="shared" si="4"/>
        <v>0</v>
      </c>
    </row>
    <row r="62" spans="1:16" ht="15" customHeight="1" x14ac:dyDescent="0.25">
      <c r="A62" s="37">
        <v>4795</v>
      </c>
      <c r="B62" s="165" t="s">
        <v>501</v>
      </c>
      <c r="C62" s="313"/>
      <c r="D62" s="67">
        <v>486</v>
      </c>
      <c r="E62" s="68">
        <v>1.7199582250883876</v>
      </c>
      <c r="F62" s="69">
        <v>0.7</v>
      </c>
      <c r="G62" s="69">
        <f t="shared" si="0"/>
        <v>0.30000000000000004</v>
      </c>
      <c r="H62" s="70">
        <v>2.0161290322580645E-3</v>
      </c>
      <c r="I62" s="53">
        <v>30000</v>
      </c>
      <c r="J62" s="53">
        <v>30000</v>
      </c>
      <c r="K62" s="240">
        <f t="shared" si="1"/>
        <v>30000</v>
      </c>
      <c r="L62" s="144">
        <v>29999.900000000005</v>
      </c>
      <c r="M62" s="312">
        <f t="shared" si="5"/>
        <v>9.999999999490683E-2</v>
      </c>
      <c r="N62" s="84">
        <v>980</v>
      </c>
      <c r="O62" s="242">
        <f t="shared" si="3"/>
        <v>9.999999999490683E-2</v>
      </c>
      <c r="P62" s="243">
        <f t="shared" si="4"/>
        <v>0</v>
      </c>
    </row>
    <row r="63" spans="1:16" ht="15" customHeight="1" x14ac:dyDescent="0.25">
      <c r="A63" s="37">
        <v>4872</v>
      </c>
      <c r="B63" s="164" t="s">
        <v>505</v>
      </c>
      <c r="C63" s="311"/>
      <c r="D63" s="62">
        <v>1647</v>
      </c>
      <c r="E63" s="63">
        <v>14.66098189808565</v>
      </c>
      <c r="F63" s="64">
        <v>0.6</v>
      </c>
      <c r="G63" s="64">
        <f t="shared" si="0"/>
        <v>0.4</v>
      </c>
      <c r="H63" s="65">
        <v>0.31349693251533745</v>
      </c>
      <c r="I63" s="52">
        <v>60000</v>
      </c>
      <c r="J63" s="52">
        <v>60000</v>
      </c>
      <c r="K63" s="236">
        <f t="shared" si="1"/>
        <v>60000</v>
      </c>
      <c r="L63" s="142">
        <v>60000.200000000004</v>
      </c>
      <c r="M63" s="312">
        <v>0</v>
      </c>
      <c r="N63" s="79">
        <v>16800</v>
      </c>
      <c r="O63" s="238">
        <f t="shared" si="3"/>
        <v>0</v>
      </c>
      <c r="P63" s="239">
        <f t="shared" si="4"/>
        <v>0</v>
      </c>
    </row>
    <row r="64" spans="1:16" ht="15" customHeight="1" x14ac:dyDescent="0.25">
      <c r="A64" s="37">
        <v>5523</v>
      </c>
      <c r="B64" s="165" t="s">
        <v>507</v>
      </c>
      <c r="C64" s="313"/>
      <c r="D64" s="67">
        <v>1277</v>
      </c>
      <c r="E64" s="68">
        <v>4.2767819503115216</v>
      </c>
      <c r="F64" s="69">
        <v>0.6</v>
      </c>
      <c r="G64" s="69">
        <f t="shared" si="0"/>
        <v>0.4</v>
      </c>
      <c r="H64" s="70">
        <v>0.28962188254223653</v>
      </c>
      <c r="I64" s="53">
        <v>51720</v>
      </c>
      <c r="J64" s="53">
        <f>40*D64</f>
        <v>51080</v>
      </c>
      <c r="K64" s="240">
        <f t="shared" si="1"/>
        <v>51720</v>
      </c>
      <c r="L64" s="144">
        <v>51720.4</v>
      </c>
      <c r="M64" s="312">
        <v>0</v>
      </c>
      <c r="N64" s="84">
        <v>15000</v>
      </c>
      <c r="O64" s="242">
        <f t="shared" si="3"/>
        <v>0</v>
      </c>
      <c r="P64" s="243">
        <f t="shared" si="4"/>
        <v>0</v>
      </c>
    </row>
    <row r="65" spans="1:16" ht="15" customHeight="1" x14ac:dyDescent="0.25">
      <c r="A65" s="37">
        <v>5019</v>
      </c>
      <c r="B65" s="164" t="s">
        <v>512</v>
      </c>
      <c r="C65" s="311"/>
      <c r="D65" s="62">
        <v>1138</v>
      </c>
      <c r="E65" s="63">
        <v>7.6080201068445739</v>
      </c>
      <c r="F65" s="64">
        <v>0.6</v>
      </c>
      <c r="G65" s="64">
        <f t="shared" si="0"/>
        <v>0.4</v>
      </c>
      <c r="H65" s="65">
        <v>0.31034482758620691</v>
      </c>
      <c r="I65" s="52">
        <v>46000</v>
      </c>
      <c r="J65" s="52">
        <f>40*D65</f>
        <v>45520</v>
      </c>
      <c r="K65" s="236">
        <f t="shared" si="1"/>
        <v>46000</v>
      </c>
      <c r="L65" s="142">
        <v>45999.8</v>
      </c>
      <c r="M65" s="312">
        <f t="shared" si="5"/>
        <v>0.19999999999708962</v>
      </c>
      <c r="N65" s="79">
        <v>7800</v>
      </c>
      <c r="O65" s="238">
        <f t="shared" si="3"/>
        <v>0.19999999999708962</v>
      </c>
      <c r="P65" s="239">
        <f t="shared" si="4"/>
        <v>0</v>
      </c>
    </row>
    <row r="66" spans="1:16" ht="15" customHeight="1" x14ac:dyDescent="0.25">
      <c r="A66" s="37">
        <v>5138</v>
      </c>
      <c r="B66" s="165" t="s">
        <v>516</v>
      </c>
      <c r="C66" s="313"/>
      <c r="D66" s="67">
        <v>2270</v>
      </c>
      <c r="E66" s="68">
        <v>13.601284950178623</v>
      </c>
      <c r="F66" s="69">
        <v>0.6</v>
      </c>
      <c r="G66" s="69">
        <f t="shared" si="0"/>
        <v>0.4</v>
      </c>
      <c r="H66" s="70">
        <v>0.28223624887285842</v>
      </c>
      <c r="I66" s="53">
        <v>60000</v>
      </c>
      <c r="J66" s="53">
        <v>60000</v>
      </c>
      <c r="K66" s="240">
        <f t="shared" si="1"/>
        <v>60000</v>
      </c>
      <c r="L66" s="144">
        <v>60000</v>
      </c>
      <c r="M66" s="312">
        <f t="shared" si="5"/>
        <v>0</v>
      </c>
      <c r="N66" s="84">
        <v>15600</v>
      </c>
      <c r="O66" s="242">
        <f t="shared" si="3"/>
        <v>0</v>
      </c>
      <c r="P66" s="243">
        <f t="shared" si="4"/>
        <v>0</v>
      </c>
    </row>
    <row r="67" spans="1:16" ht="15" customHeight="1" x14ac:dyDescent="0.25">
      <c r="A67" s="37">
        <v>5348</v>
      </c>
      <c r="B67" s="164" t="s">
        <v>520</v>
      </c>
      <c r="C67" s="311"/>
      <c r="D67" s="62">
        <v>728</v>
      </c>
      <c r="E67" s="63">
        <v>6.6695372611559351</v>
      </c>
      <c r="F67" s="64">
        <v>0.6</v>
      </c>
      <c r="G67" s="64">
        <f t="shared" ref="G67:G82" si="6">1-F67</f>
        <v>0.4</v>
      </c>
      <c r="H67" s="65">
        <v>0.27715877437325903</v>
      </c>
      <c r="I67" s="52">
        <v>30000</v>
      </c>
      <c r="J67" s="52">
        <v>30000</v>
      </c>
      <c r="K67" s="236">
        <f t="shared" ref="K67:K82" si="7">MAX(I67,J67)</f>
        <v>30000</v>
      </c>
      <c r="L67" s="142">
        <v>30000</v>
      </c>
      <c r="M67" s="312">
        <f t="shared" si="5"/>
        <v>0</v>
      </c>
      <c r="N67" s="79">
        <v>6000</v>
      </c>
      <c r="O67" s="238">
        <f t="shared" ref="O67:O82" si="8">MIN(M67,N67)</f>
        <v>0</v>
      </c>
      <c r="P67" s="239">
        <f t="shared" ref="P67:P82" si="9">M67-O67</f>
        <v>0</v>
      </c>
    </row>
    <row r="68" spans="1:16" ht="15" customHeight="1" x14ac:dyDescent="0.25">
      <c r="A68" s="37">
        <v>5460</v>
      </c>
      <c r="B68" s="165" t="s">
        <v>527</v>
      </c>
      <c r="C68" s="313"/>
      <c r="D68" s="67">
        <v>3114</v>
      </c>
      <c r="E68" s="68">
        <v>10.758298021056889</v>
      </c>
      <c r="F68" s="69">
        <v>0.7</v>
      </c>
      <c r="G68" s="69">
        <f t="shared" si="6"/>
        <v>0.30000000000000004</v>
      </c>
      <c r="H68" s="70">
        <v>0.43529411764705883</v>
      </c>
      <c r="I68" s="53">
        <v>60000</v>
      </c>
      <c r="J68" s="53">
        <v>60000</v>
      </c>
      <c r="K68" s="240">
        <f t="shared" si="7"/>
        <v>60000</v>
      </c>
      <c r="L68" s="144">
        <v>60000.000000000007</v>
      </c>
      <c r="M68" s="312">
        <f t="shared" si="5"/>
        <v>0</v>
      </c>
      <c r="N68" s="84">
        <v>36400</v>
      </c>
      <c r="O68" s="242">
        <f t="shared" si="8"/>
        <v>0</v>
      </c>
      <c r="P68" s="243">
        <f t="shared" si="9"/>
        <v>0</v>
      </c>
    </row>
    <row r="69" spans="1:16" ht="15" customHeight="1" x14ac:dyDescent="0.25">
      <c r="A69" s="37">
        <v>5474</v>
      </c>
      <c r="B69" s="164" t="s">
        <v>529</v>
      </c>
      <c r="C69" s="311"/>
      <c r="D69" s="62">
        <v>1284</v>
      </c>
      <c r="E69" s="63">
        <v>2.4550248050218819</v>
      </c>
      <c r="F69" s="64">
        <v>0.7</v>
      </c>
      <c r="G69" s="64">
        <f t="shared" si="6"/>
        <v>0.30000000000000004</v>
      </c>
      <c r="H69" s="65">
        <v>0.46562228024369018</v>
      </c>
      <c r="I69" s="52">
        <v>51440</v>
      </c>
      <c r="J69" s="52">
        <f>40*D69</f>
        <v>51360</v>
      </c>
      <c r="K69" s="236">
        <f t="shared" si="7"/>
        <v>51440</v>
      </c>
      <c r="L69" s="142">
        <v>51440</v>
      </c>
      <c r="M69" s="312">
        <f t="shared" si="5"/>
        <v>0</v>
      </c>
      <c r="N69" s="79">
        <v>1330</v>
      </c>
      <c r="O69" s="238">
        <f t="shared" si="8"/>
        <v>0</v>
      </c>
      <c r="P69" s="239">
        <f t="shared" si="9"/>
        <v>0</v>
      </c>
    </row>
    <row r="70" spans="1:16" ht="15" customHeight="1" x14ac:dyDescent="0.25">
      <c r="A70" s="37"/>
      <c r="B70" s="165" t="s">
        <v>536</v>
      </c>
      <c r="C70" s="313"/>
      <c r="D70" s="67">
        <v>593</v>
      </c>
      <c r="E70" s="68">
        <v>3.798384485330621</v>
      </c>
      <c r="F70" s="69">
        <v>0.7</v>
      </c>
      <c r="G70" s="69">
        <f t="shared" si="6"/>
        <v>0.30000000000000004</v>
      </c>
      <c r="H70" s="70">
        <v>0.4192495921696574</v>
      </c>
      <c r="I70" s="53">
        <v>30000</v>
      </c>
      <c r="J70" s="53">
        <v>30000</v>
      </c>
      <c r="K70" s="240">
        <f t="shared" si="7"/>
        <v>30000</v>
      </c>
      <c r="L70" s="144">
        <v>30000</v>
      </c>
      <c r="M70" s="312">
        <f t="shared" si="5"/>
        <v>0</v>
      </c>
      <c r="N70" s="84">
        <v>4200</v>
      </c>
      <c r="O70" s="242">
        <f t="shared" si="8"/>
        <v>0</v>
      </c>
      <c r="P70" s="243">
        <f t="shared" si="9"/>
        <v>0</v>
      </c>
    </row>
    <row r="71" spans="1:16" ht="15" customHeight="1" x14ac:dyDescent="0.25">
      <c r="A71" s="37">
        <v>5747</v>
      </c>
      <c r="B71" s="164" t="s">
        <v>539</v>
      </c>
      <c r="C71" s="311"/>
      <c r="D71" s="62">
        <v>3161</v>
      </c>
      <c r="E71" s="63">
        <v>6.783625642190855</v>
      </c>
      <c r="F71" s="64">
        <v>0.7</v>
      </c>
      <c r="G71" s="64">
        <f t="shared" si="6"/>
        <v>0.30000000000000004</v>
      </c>
      <c r="H71" s="65">
        <v>0.38728897715988081</v>
      </c>
      <c r="I71" s="52">
        <v>60000</v>
      </c>
      <c r="J71" s="52">
        <v>60000</v>
      </c>
      <c r="K71" s="236">
        <f t="shared" si="7"/>
        <v>60000</v>
      </c>
      <c r="L71" s="142">
        <v>60000.000000000007</v>
      </c>
      <c r="M71" s="312">
        <f t="shared" si="5"/>
        <v>0</v>
      </c>
      <c r="N71" s="79">
        <v>323400</v>
      </c>
      <c r="O71" s="238">
        <f t="shared" si="8"/>
        <v>0</v>
      </c>
      <c r="P71" s="239">
        <f t="shared" si="9"/>
        <v>0</v>
      </c>
    </row>
    <row r="72" spans="1:16" ht="15" customHeight="1" x14ac:dyDescent="0.25">
      <c r="A72" s="37">
        <v>5754</v>
      </c>
      <c r="B72" s="165" t="s">
        <v>540</v>
      </c>
      <c r="C72" s="313"/>
      <c r="D72" s="67">
        <v>1225</v>
      </c>
      <c r="E72" s="68">
        <v>2.8723100449476804</v>
      </c>
      <c r="F72" s="69">
        <v>0.7</v>
      </c>
      <c r="G72" s="69">
        <f t="shared" si="6"/>
        <v>0.30000000000000004</v>
      </c>
      <c r="H72" s="70">
        <v>0.31490384615384615</v>
      </c>
      <c r="I72" s="53">
        <v>49560</v>
      </c>
      <c r="J72" s="53">
        <f>40*D72</f>
        <v>49000</v>
      </c>
      <c r="K72" s="240">
        <f t="shared" si="7"/>
        <v>49560</v>
      </c>
      <c r="L72" s="144">
        <v>49559.700000000004</v>
      </c>
      <c r="M72" s="312">
        <f t="shared" si="5"/>
        <v>0.29999999999563443</v>
      </c>
      <c r="N72" s="84">
        <v>0</v>
      </c>
      <c r="O72" s="242">
        <f t="shared" si="8"/>
        <v>0</v>
      </c>
      <c r="P72" s="243">
        <f t="shared" si="9"/>
        <v>0.29999999999563443</v>
      </c>
    </row>
    <row r="73" spans="1:16" ht="15" customHeight="1" x14ac:dyDescent="0.25">
      <c r="A73" s="37">
        <v>5810</v>
      </c>
      <c r="B73" s="164" t="s">
        <v>543</v>
      </c>
      <c r="C73" s="311"/>
      <c r="D73" s="62">
        <v>492</v>
      </c>
      <c r="E73" s="63">
        <v>4.3482870991484921</v>
      </c>
      <c r="F73" s="64">
        <v>0.7</v>
      </c>
      <c r="G73" s="64">
        <f t="shared" si="6"/>
        <v>0.30000000000000004</v>
      </c>
      <c r="H73" s="65">
        <v>0.47415730337078654</v>
      </c>
      <c r="I73" s="52">
        <v>30000</v>
      </c>
      <c r="J73" s="52">
        <v>30000</v>
      </c>
      <c r="K73" s="236">
        <f t="shared" si="7"/>
        <v>30000</v>
      </c>
      <c r="L73" s="142">
        <v>30000.000000000004</v>
      </c>
      <c r="M73" s="312">
        <f t="shared" si="5"/>
        <v>0</v>
      </c>
      <c r="N73" s="79">
        <v>0</v>
      </c>
      <c r="O73" s="238">
        <f t="shared" si="8"/>
        <v>0</v>
      </c>
      <c r="P73" s="239">
        <f t="shared" si="9"/>
        <v>0</v>
      </c>
    </row>
    <row r="74" spans="1:16" ht="15" customHeight="1" x14ac:dyDescent="0.25">
      <c r="A74" s="37">
        <v>5852</v>
      </c>
      <c r="B74" s="165" t="s">
        <v>544</v>
      </c>
      <c r="C74" s="313"/>
      <c r="D74" s="67">
        <v>738</v>
      </c>
      <c r="E74" s="68">
        <v>8.8340703779000922</v>
      </c>
      <c r="F74" s="69">
        <v>0</v>
      </c>
      <c r="G74" s="69">
        <f t="shared" si="6"/>
        <v>1</v>
      </c>
      <c r="H74" s="70">
        <v>0.12063808574277168</v>
      </c>
      <c r="I74" s="53">
        <v>30640</v>
      </c>
      <c r="J74" s="53">
        <v>30000</v>
      </c>
      <c r="K74" s="240">
        <f t="shared" si="7"/>
        <v>30640</v>
      </c>
      <c r="L74" s="144">
        <v>30640</v>
      </c>
      <c r="M74" s="312">
        <f t="shared" si="5"/>
        <v>0</v>
      </c>
      <c r="N74" s="84">
        <v>0</v>
      </c>
      <c r="O74" s="242">
        <f t="shared" si="8"/>
        <v>0</v>
      </c>
      <c r="P74" s="243">
        <f t="shared" si="9"/>
        <v>0</v>
      </c>
    </row>
    <row r="75" spans="1:16" ht="15" customHeight="1" x14ac:dyDescent="0.25">
      <c r="A75" s="37">
        <v>6027</v>
      </c>
      <c r="B75" s="164" t="s">
        <v>549</v>
      </c>
      <c r="C75" s="311"/>
      <c r="D75" s="62">
        <v>488</v>
      </c>
      <c r="E75" s="63">
        <v>2.6253778513203976</v>
      </c>
      <c r="F75" s="64">
        <v>0.7</v>
      </c>
      <c r="G75" s="64">
        <f t="shared" si="6"/>
        <v>0.30000000000000004</v>
      </c>
      <c r="H75" s="65">
        <v>0.3555956678700361</v>
      </c>
      <c r="I75" s="52">
        <v>30000</v>
      </c>
      <c r="J75" s="52">
        <v>30000</v>
      </c>
      <c r="K75" s="236">
        <f t="shared" si="7"/>
        <v>30000</v>
      </c>
      <c r="L75" s="142">
        <v>30000.2</v>
      </c>
      <c r="M75" s="312">
        <v>0</v>
      </c>
      <c r="N75" s="79">
        <v>910</v>
      </c>
      <c r="O75" s="238">
        <f t="shared" si="8"/>
        <v>0</v>
      </c>
      <c r="P75" s="239">
        <f t="shared" si="9"/>
        <v>0</v>
      </c>
    </row>
    <row r="76" spans="1:16" ht="15" customHeight="1" x14ac:dyDescent="0.25">
      <c r="A76" s="37">
        <v>6321</v>
      </c>
      <c r="B76" s="165" t="s">
        <v>559</v>
      </c>
      <c r="C76" s="313"/>
      <c r="D76" s="67">
        <v>1191</v>
      </c>
      <c r="E76" s="68">
        <v>6.9721696079693976</v>
      </c>
      <c r="F76" s="69">
        <v>0.7</v>
      </c>
      <c r="G76" s="69">
        <f t="shared" si="6"/>
        <v>0.30000000000000004</v>
      </c>
      <c r="H76" s="70">
        <v>0.29649595687331537</v>
      </c>
      <c r="I76" s="53">
        <v>48280</v>
      </c>
      <c r="J76" s="53">
        <f>40*D76</f>
        <v>47640</v>
      </c>
      <c r="K76" s="240">
        <f t="shared" si="7"/>
        <v>48280</v>
      </c>
      <c r="L76" s="144">
        <v>48280</v>
      </c>
      <c r="M76" s="312">
        <f t="shared" ref="M76:M81" si="10">K76-L76</f>
        <v>0</v>
      </c>
      <c r="N76" s="84">
        <v>20300</v>
      </c>
      <c r="O76" s="242">
        <f t="shared" si="8"/>
        <v>0</v>
      </c>
      <c r="P76" s="243">
        <f t="shared" si="9"/>
        <v>0</v>
      </c>
    </row>
    <row r="77" spans="1:16" ht="15" customHeight="1" x14ac:dyDescent="0.25">
      <c r="A77" s="37">
        <v>6354</v>
      </c>
      <c r="B77" s="164" t="s">
        <v>561</v>
      </c>
      <c r="C77" s="311"/>
      <c r="D77" s="62">
        <v>281</v>
      </c>
      <c r="E77" s="63">
        <v>2.8426651016375635</v>
      </c>
      <c r="F77" s="64">
        <v>0.8</v>
      </c>
      <c r="G77" s="64">
        <f t="shared" si="6"/>
        <v>0.19999999999999996</v>
      </c>
      <c r="H77" s="65">
        <v>0.41153846153846152</v>
      </c>
      <c r="I77" s="52">
        <v>30000</v>
      </c>
      <c r="J77" s="52">
        <v>30000</v>
      </c>
      <c r="K77" s="236">
        <f t="shared" si="7"/>
        <v>30000</v>
      </c>
      <c r="L77" s="142">
        <v>30000.1</v>
      </c>
      <c r="M77" s="312">
        <v>0</v>
      </c>
      <c r="N77" s="79">
        <v>0</v>
      </c>
      <c r="O77" s="238">
        <f t="shared" si="8"/>
        <v>0</v>
      </c>
      <c r="P77" s="239">
        <f t="shared" si="9"/>
        <v>0</v>
      </c>
    </row>
    <row r="78" spans="1:16" ht="15" customHeight="1" x14ac:dyDescent="0.25">
      <c r="A78" s="37">
        <v>6412</v>
      </c>
      <c r="B78" s="165" t="s">
        <v>563</v>
      </c>
      <c r="C78" s="313"/>
      <c r="D78" s="67">
        <v>430</v>
      </c>
      <c r="E78" s="68">
        <v>13.652874435542545</v>
      </c>
      <c r="F78" s="69">
        <v>0.7</v>
      </c>
      <c r="G78" s="69">
        <f t="shared" si="6"/>
        <v>0.30000000000000004</v>
      </c>
      <c r="H78" s="70">
        <v>0.40606060606060607</v>
      </c>
      <c r="I78" s="53">
        <v>30000</v>
      </c>
      <c r="J78" s="53">
        <v>30000</v>
      </c>
      <c r="K78" s="240">
        <f t="shared" si="7"/>
        <v>30000</v>
      </c>
      <c r="L78" s="144">
        <v>30000.000000000004</v>
      </c>
      <c r="M78" s="312">
        <f t="shared" si="10"/>
        <v>0</v>
      </c>
      <c r="N78" s="84">
        <v>0</v>
      </c>
      <c r="O78" s="242">
        <f t="shared" si="8"/>
        <v>0</v>
      </c>
      <c r="P78" s="243">
        <f t="shared" si="9"/>
        <v>0</v>
      </c>
    </row>
    <row r="79" spans="1:16" ht="15" customHeight="1" x14ac:dyDescent="0.25">
      <c r="A79" s="37">
        <v>6461</v>
      </c>
      <c r="B79" s="164" t="s">
        <v>566</v>
      </c>
      <c r="C79" s="311"/>
      <c r="D79" s="62">
        <v>1977</v>
      </c>
      <c r="E79" s="63">
        <v>14.46285448934608</v>
      </c>
      <c r="F79" s="64">
        <v>0.7</v>
      </c>
      <c r="G79" s="64">
        <f t="shared" si="6"/>
        <v>0.30000000000000004</v>
      </c>
      <c r="H79" s="65">
        <v>0.3798001052077854</v>
      </c>
      <c r="I79" s="52">
        <v>60000</v>
      </c>
      <c r="J79" s="52">
        <v>60000</v>
      </c>
      <c r="K79" s="236">
        <f t="shared" si="7"/>
        <v>60000</v>
      </c>
      <c r="L79" s="142">
        <v>60000.000000000007</v>
      </c>
      <c r="M79" s="312">
        <f t="shared" si="10"/>
        <v>0</v>
      </c>
      <c r="N79" s="79">
        <v>79800</v>
      </c>
      <c r="O79" s="238">
        <f t="shared" si="8"/>
        <v>0</v>
      </c>
      <c r="P79" s="239">
        <f t="shared" si="9"/>
        <v>0</v>
      </c>
    </row>
    <row r="80" spans="1:16" ht="15" customHeight="1" x14ac:dyDescent="0.25">
      <c r="A80" s="37">
        <v>6615</v>
      </c>
      <c r="B80" s="165" t="s">
        <v>569</v>
      </c>
      <c r="C80" s="313"/>
      <c r="D80" s="67">
        <v>288</v>
      </c>
      <c r="E80" s="68">
        <v>0.43560002793067382</v>
      </c>
      <c r="F80" s="69">
        <v>0.8</v>
      </c>
      <c r="G80" s="69">
        <f t="shared" si="6"/>
        <v>0.19999999999999996</v>
      </c>
      <c r="H80" s="70">
        <v>0.55691056910569103</v>
      </c>
      <c r="I80" s="53">
        <v>30000</v>
      </c>
      <c r="J80" s="53">
        <v>30000</v>
      </c>
      <c r="K80" s="240">
        <f t="shared" si="7"/>
        <v>30000</v>
      </c>
      <c r="L80" s="144">
        <v>30000</v>
      </c>
      <c r="M80" s="312">
        <f t="shared" si="10"/>
        <v>0</v>
      </c>
      <c r="N80" s="84">
        <v>320</v>
      </c>
      <c r="O80" s="242">
        <f t="shared" si="8"/>
        <v>0</v>
      </c>
      <c r="P80" s="243">
        <f t="shared" si="9"/>
        <v>0</v>
      </c>
    </row>
    <row r="81" spans="1:18" ht="15" customHeight="1" x14ac:dyDescent="0.25">
      <c r="A81" s="37">
        <v>6678</v>
      </c>
      <c r="B81" s="164" t="s">
        <v>570</v>
      </c>
      <c r="C81" s="311"/>
      <c r="D81" s="62">
        <v>1765</v>
      </c>
      <c r="E81" s="63">
        <v>9.4624877525787934</v>
      </c>
      <c r="F81" s="64">
        <v>0.7</v>
      </c>
      <c r="G81" s="64">
        <f t="shared" si="6"/>
        <v>0.30000000000000004</v>
      </c>
      <c r="H81" s="65">
        <v>0.48130841121495327</v>
      </c>
      <c r="I81" s="52">
        <v>60000</v>
      </c>
      <c r="J81" s="52">
        <v>60000</v>
      </c>
      <c r="K81" s="236">
        <f t="shared" si="7"/>
        <v>60000</v>
      </c>
      <c r="L81" s="142">
        <v>60000.000000000007</v>
      </c>
      <c r="M81" s="312">
        <f t="shared" si="10"/>
        <v>0</v>
      </c>
      <c r="N81" s="79">
        <v>46200</v>
      </c>
      <c r="O81" s="238">
        <f t="shared" si="8"/>
        <v>0</v>
      </c>
      <c r="P81" s="239">
        <f t="shared" si="9"/>
        <v>0</v>
      </c>
    </row>
    <row r="82" spans="1:18" ht="15" customHeight="1" thickBot="1" x14ac:dyDescent="0.3">
      <c r="A82" s="37">
        <v>6713</v>
      </c>
      <c r="B82" s="319" t="s">
        <v>573</v>
      </c>
      <c r="C82" s="320"/>
      <c r="D82" s="321">
        <v>382</v>
      </c>
      <c r="E82" s="322">
        <v>4.084451998532681</v>
      </c>
      <c r="F82" s="323">
        <v>0.7</v>
      </c>
      <c r="G82" s="323">
        <f t="shared" si="6"/>
        <v>0.30000000000000004</v>
      </c>
      <c r="H82" s="324">
        <v>0.50588235294117645</v>
      </c>
      <c r="I82" s="325">
        <v>30000</v>
      </c>
      <c r="J82" s="325">
        <v>30000</v>
      </c>
      <c r="K82" s="326">
        <f t="shared" si="7"/>
        <v>30000</v>
      </c>
      <c r="L82" s="327">
        <v>30000.300000000003</v>
      </c>
      <c r="M82" s="318">
        <v>0</v>
      </c>
      <c r="N82" s="343">
        <v>1680</v>
      </c>
      <c r="O82" s="328">
        <f t="shared" si="8"/>
        <v>0</v>
      </c>
      <c r="P82" s="329">
        <f t="shared" si="9"/>
        <v>0</v>
      </c>
    </row>
    <row r="83" spans="1:18" hidden="1" x14ac:dyDescent="0.25">
      <c r="I83" s="48">
        <f>SUM(I3:I82)</f>
        <v>3137640</v>
      </c>
      <c r="J83" s="49">
        <f>SUM(J3:J82)</f>
        <v>3093680</v>
      </c>
      <c r="K83" s="104"/>
      <c r="L83" s="87">
        <f>SUM(L3:L82)</f>
        <v>3137641.3</v>
      </c>
      <c r="M83" s="83">
        <f>SUM(M3:M82)</f>
        <v>1.3999999999832653</v>
      </c>
      <c r="N83" s="84">
        <f>SUM(N3:N82)</f>
        <v>1391370</v>
      </c>
      <c r="O83" s="242">
        <f>SUM(O3:O82)</f>
        <v>0.69999999999345164</v>
      </c>
      <c r="P83" s="143">
        <f>SUM(P3:P82)</f>
        <v>0.69999999998981366</v>
      </c>
      <c r="R83" s="45"/>
    </row>
    <row r="84" spans="1:18" hidden="1" x14ac:dyDescent="0.25">
      <c r="I84" s="47">
        <v>10572240</v>
      </c>
      <c r="L84" s="82">
        <v>7808954</v>
      </c>
      <c r="N84" s="84">
        <v>6094075</v>
      </c>
      <c r="P84" s="143"/>
      <c r="R84" s="45"/>
    </row>
    <row r="85" spans="1:18" x14ac:dyDescent="0.25">
      <c r="B85" s="38"/>
      <c r="C85" s="38"/>
      <c r="D85" s="255"/>
      <c r="E85" s="256"/>
      <c r="F85" s="38"/>
      <c r="G85" s="38"/>
      <c r="H85" s="257"/>
      <c r="L85" s="249"/>
      <c r="M85" s="250"/>
      <c r="N85" s="344"/>
      <c r="O85" s="251"/>
      <c r="P85" s="252"/>
      <c r="R85" s="45"/>
    </row>
    <row r="86" spans="1:18" x14ac:dyDescent="0.25">
      <c r="B86" s="335" t="s">
        <v>1180</v>
      </c>
      <c r="C86" s="335"/>
      <c r="D86" s="336"/>
      <c r="E86" s="337"/>
      <c r="F86" s="338" t="s">
        <v>1181</v>
      </c>
      <c r="G86" s="339"/>
      <c r="H86" s="340"/>
      <c r="I86" s="341"/>
      <c r="L86" s="249"/>
      <c r="M86" s="253"/>
      <c r="N86" s="344"/>
      <c r="O86" s="254"/>
      <c r="P86" s="252"/>
      <c r="R86" s="45"/>
    </row>
    <row r="87" spans="1:18" x14ac:dyDescent="0.25">
      <c r="B87" s="331" t="s">
        <v>1178</v>
      </c>
      <c r="C87" s="331"/>
      <c r="D87" s="332"/>
      <c r="E87" s="333"/>
      <c r="F87" s="331"/>
      <c r="G87" s="331"/>
      <c r="H87" s="334"/>
      <c r="I87" s="334"/>
      <c r="L87" s="249"/>
      <c r="M87" s="253"/>
      <c r="N87" s="344"/>
      <c r="O87" s="254"/>
      <c r="P87" s="252"/>
      <c r="R87" s="45"/>
    </row>
    <row r="88" spans="1:18" x14ac:dyDescent="0.25">
      <c r="B88" s="38"/>
      <c r="C88" s="38"/>
      <c r="D88" s="255"/>
      <c r="E88" s="256"/>
      <c r="F88" s="38"/>
      <c r="G88" s="38"/>
      <c r="H88" s="257"/>
      <c r="L88" s="249"/>
      <c r="M88" s="253"/>
      <c r="N88" s="344"/>
      <c r="O88" s="254"/>
      <c r="P88" s="252"/>
      <c r="R88" s="45"/>
    </row>
    <row r="89" spans="1:18" x14ac:dyDescent="0.25">
      <c r="B89" s="38"/>
      <c r="C89" s="38"/>
      <c r="D89" s="255"/>
      <c r="E89" s="256"/>
      <c r="F89" s="38"/>
      <c r="G89" s="38"/>
      <c r="H89" s="257"/>
      <c r="L89" s="249"/>
      <c r="M89" s="253"/>
      <c r="N89" s="344"/>
      <c r="O89" s="254"/>
      <c r="P89" s="252"/>
      <c r="R89" s="45"/>
    </row>
    <row r="90" spans="1:18" x14ac:dyDescent="0.25">
      <c r="B90" s="38"/>
      <c r="C90" s="38"/>
      <c r="D90" s="255"/>
      <c r="E90" s="256"/>
      <c r="F90" s="38"/>
      <c r="G90" s="38"/>
      <c r="H90" s="257"/>
      <c r="L90" s="249"/>
      <c r="M90" s="253"/>
      <c r="N90" s="344"/>
      <c r="O90" s="254"/>
      <c r="P90" s="252"/>
      <c r="R90" s="45"/>
    </row>
    <row r="91" spans="1:18" x14ac:dyDescent="0.25">
      <c r="B91" s="38"/>
      <c r="C91" s="38"/>
      <c r="D91" s="255"/>
      <c r="E91" s="256"/>
      <c r="F91" s="38"/>
      <c r="G91" s="38"/>
      <c r="H91" s="257"/>
      <c r="L91" s="249"/>
      <c r="M91" s="253"/>
      <c r="N91" s="344"/>
      <c r="O91" s="254"/>
      <c r="P91" s="252"/>
      <c r="R91" s="45"/>
    </row>
    <row r="92" spans="1:18" x14ac:dyDescent="0.25">
      <c r="B92" s="38"/>
      <c r="C92" s="38"/>
      <c r="D92" s="255"/>
      <c r="E92" s="256"/>
      <c r="F92" s="38"/>
      <c r="G92" s="38"/>
      <c r="H92" s="257"/>
      <c r="L92" s="249"/>
      <c r="M92" s="253"/>
      <c r="N92" s="344"/>
      <c r="O92" s="254"/>
      <c r="P92" s="252"/>
      <c r="R92" s="45"/>
    </row>
    <row r="93" spans="1:18" x14ac:dyDescent="0.25">
      <c r="B93" s="38"/>
      <c r="C93" s="38"/>
      <c r="D93" s="255"/>
      <c r="E93" s="256"/>
      <c r="F93" s="38"/>
      <c r="G93" s="38"/>
      <c r="H93" s="257"/>
      <c r="L93" s="249"/>
      <c r="M93" s="253"/>
      <c r="N93" s="344"/>
      <c r="O93" s="254"/>
      <c r="P93" s="252"/>
      <c r="R93" s="45"/>
    </row>
    <row r="94" spans="1:18" x14ac:dyDescent="0.25">
      <c r="B94" s="38"/>
      <c r="C94" s="38"/>
      <c r="D94" s="255"/>
      <c r="E94" s="256"/>
      <c r="F94" s="38"/>
      <c r="G94" s="38"/>
      <c r="H94" s="257"/>
      <c r="L94" s="249"/>
      <c r="M94" s="253"/>
      <c r="N94" s="344"/>
      <c r="O94" s="254"/>
      <c r="P94" s="252"/>
      <c r="R94" s="45"/>
    </row>
    <row r="95" spans="1:18" x14ac:dyDescent="0.25">
      <c r="B95" s="38"/>
      <c r="C95" s="38"/>
      <c r="D95" s="255"/>
      <c r="E95" s="256"/>
      <c r="F95" s="38"/>
      <c r="G95" s="38"/>
      <c r="H95" s="257"/>
      <c r="L95" s="249"/>
      <c r="M95" s="253"/>
      <c r="N95" s="344"/>
      <c r="O95" s="254"/>
      <c r="P95" s="252"/>
      <c r="R95" s="45"/>
    </row>
    <row r="96" spans="1:18" x14ac:dyDescent="0.25">
      <c r="B96" s="38"/>
      <c r="C96" s="38"/>
      <c r="D96" s="255"/>
      <c r="E96" s="256"/>
      <c r="F96" s="38"/>
      <c r="G96" s="38"/>
      <c r="H96" s="257"/>
      <c r="L96" s="249"/>
      <c r="M96" s="253"/>
      <c r="N96" s="344"/>
      <c r="O96" s="254"/>
      <c r="P96" s="252"/>
      <c r="R96" s="45"/>
    </row>
    <row r="97" spans="2:18" x14ac:dyDescent="0.25">
      <c r="B97" s="38"/>
      <c r="C97" s="38"/>
      <c r="D97" s="255"/>
      <c r="E97" s="256"/>
      <c r="F97" s="38"/>
      <c r="G97" s="38"/>
      <c r="H97" s="257"/>
      <c r="L97" s="249"/>
      <c r="M97" s="253"/>
      <c r="N97" s="344"/>
      <c r="O97" s="254"/>
      <c r="P97" s="252"/>
      <c r="R97" s="45"/>
    </row>
    <row r="98" spans="2:18" x14ac:dyDescent="0.25">
      <c r="B98" s="38"/>
      <c r="C98" s="38"/>
      <c r="D98" s="255"/>
      <c r="E98" s="256"/>
      <c r="F98" s="38"/>
      <c r="G98" s="38"/>
      <c r="H98" s="257"/>
      <c r="L98" s="249"/>
      <c r="M98" s="253"/>
      <c r="N98" s="344"/>
      <c r="O98" s="254"/>
      <c r="P98" s="252"/>
      <c r="R98" s="45"/>
    </row>
    <row r="99" spans="2:18" x14ac:dyDescent="0.25">
      <c r="B99" s="38"/>
      <c r="C99" s="38"/>
      <c r="D99" s="255"/>
      <c r="E99" s="256"/>
      <c r="F99" s="38"/>
      <c r="G99" s="38"/>
      <c r="H99" s="257"/>
      <c r="L99" s="249"/>
      <c r="M99" s="253"/>
      <c r="N99" s="344"/>
      <c r="O99" s="254"/>
      <c r="P99" s="252"/>
      <c r="R99" s="45"/>
    </row>
    <row r="100" spans="2:18" x14ac:dyDescent="0.25">
      <c r="B100" s="38"/>
      <c r="C100" s="38"/>
      <c r="D100" s="255"/>
      <c r="E100" s="256"/>
      <c r="F100" s="38"/>
      <c r="G100" s="38"/>
      <c r="H100" s="257"/>
      <c r="L100" s="249"/>
      <c r="M100" s="253"/>
      <c r="N100" s="344"/>
      <c r="O100" s="254"/>
      <c r="P100" s="252"/>
      <c r="R100" s="45"/>
    </row>
    <row r="101" spans="2:18" x14ac:dyDescent="0.25">
      <c r="B101" s="38"/>
      <c r="C101" s="38"/>
      <c r="D101" s="255"/>
      <c r="E101" s="256"/>
      <c r="F101" s="38"/>
      <c r="G101" s="38"/>
      <c r="H101" s="257"/>
      <c r="L101" s="249"/>
      <c r="M101" s="253"/>
      <c r="N101" s="344"/>
      <c r="O101" s="254"/>
      <c r="P101" s="252"/>
      <c r="R101" s="45"/>
    </row>
    <row r="102" spans="2:18" x14ac:dyDescent="0.25">
      <c r="B102" s="38"/>
      <c r="C102" s="38"/>
      <c r="D102" s="255"/>
      <c r="E102" s="256"/>
      <c r="F102" s="38"/>
      <c r="G102" s="38"/>
      <c r="H102" s="257"/>
      <c r="L102" s="249"/>
      <c r="M102" s="253"/>
      <c r="N102" s="344"/>
      <c r="O102" s="254"/>
      <c r="P102" s="252"/>
      <c r="R102" s="45"/>
    </row>
    <row r="103" spans="2:18" x14ac:dyDescent="0.25">
      <c r="B103" s="38"/>
      <c r="C103" s="38"/>
      <c r="D103" s="255"/>
      <c r="E103" s="256"/>
      <c r="F103" s="38"/>
      <c r="G103" s="38"/>
      <c r="H103" s="257"/>
      <c r="L103" s="249"/>
      <c r="M103" s="253"/>
      <c r="N103" s="344"/>
      <c r="O103" s="254"/>
      <c r="P103" s="252"/>
      <c r="R103" s="45"/>
    </row>
    <row r="104" spans="2:18" x14ac:dyDescent="0.25">
      <c r="B104" s="38"/>
      <c r="C104" s="38"/>
      <c r="D104" s="255"/>
      <c r="E104" s="256"/>
      <c r="F104" s="38"/>
      <c r="G104" s="38"/>
      <c r="H104" s="257"/>
      <c r="L104" s="249"/>
      <c r="M104" s="253"/>
      <c r="N104" s="344"/>
      <c r="O104" s="254"/>
      <c r="P104" s="252"/>
      <c r="R104" s="45"/>
    </row>
    <row r="105" spans="2:18" x14ac:dyDescent="0.25">
      <c r="B105" s="38"/>
      <c r="C105" s="38"/>
      <c r="D105" s="255"/>
      <c r="E105" s="256"/>
      <c r="F105" s="38"/>
      <c r="G105" s="38"/>
      <c r="H105" s="257"/>
      <c r="L105" s="249"/>
      <c r="M105" s="253"/>
      <c r="N105" s="344"/>
      <c r="O105" s="254"/>
      <c r="P105" s="252"/>
      <c r="R105" s="45"/>
    </row>
    <row r="106" spans="2:18" x14ac:dyDescent="0.25">
      <c r="B106" s="38"/>
      <c r="C106" s="38"/>
      <c r="D106" s="255"/>
      <c r="E106" s="256"/>
      <c r="F106" s="38"/>
      <c r="G106" s="38"/>
      <c r="H106" s="257"/>
      <c r="L106" s="249"/>
      <c r="M106" s="253"/>
      <c r="N106" s="344"/>
      <c r="O106" s="254"/>
      <c r="P106" s="252"/>
      <c r="R106" s="45"/>
    </row>
    <row r="107" spans="2:18" x14ac:dyDescent="0.25">
      <c r="B107" s="38"/>
      <c r="C107" s="38"/>
      <c r="D107" s="255"/>
      <c r="E107" s="256"/>
      <c r="F107" s="38"/>
      <c r="G107" s="38"/>
      <c r="H107" s="257"/>
      <c r="L107" s="249"/>
      <c r="M107" s="253"/>
      <c r="N107" s="344"/>
      <c r="O107" s="254"/>
      <c r="P107" s="252"/>
      <c r="R107" s="45"/>
    </row>
    <row r="108" spans="2:18" x14ac:dyDescent="0.25">
      <c r="B108" s="38"/>
      <c r="C108" s="38"/>
      <c r="D108" s="255"/>
      <c r="E108" s="256"/>
      <c r="F108" s="38"/>
      <c r="G108" s="38"/>
      <c r="H108" s="257"/>
      <c r="L108" s="249"/>
      <c r="M108" s="253"/>
      <c r="N108" s="344"/>
      <c r="O108" s="254"/>
      <c r="P108" s="252"/>
      <c r="R108" s="45"/>
    </row>
    <row r="109" spans="2:18" x14ac:dyDescent="0.25">
      <c r="B109" s="38"/>
      <c r="C109" s="38"/>
      <c r="D109" s="255"/>
      <c r="E109" s="256"/>
      <c r="F109" s="38"/>
      <c r="G109" s="38"/>
      <c r="H109" s="257"/>
      <c r="L109" s="249"/>
      <c r="M109" s="253"/>
      <c r="N109" s="344"/>
      <c r="O109" s="254"/>
      <c r="P109" s="252"/>
      <c r="R109" s="45"/>
    </row>
    <row r="110" spans="2:18" x14ac:dyDescent="0.25">
      <c r="B110" s="38"/>
      <c r="C110" s="38"/>
      <c r="D110" s="255"/>
      <c r="E110" s="256"/>
      <c r="F110" s="38"/>
      <c r="G110" s="38"/>
      <c r="H110" s="257"/>
      <c r="L110" s="249"/>
      <c r="M110" s="253"/>
      <c r="N110" s="344"/>
      <c r="O110" s="254"/>
      <c r="P110" s="252"/>
      <c r="R110" s="45"/>
    </row>
    <row r="111" spans="2:18" x14ac:dyDescent="0.25">
      <c r="B111" s="38"/>
      <c r="C111" s="38"/>
      <c r="D111" s="255"/>
      <c r="E111" s="256"/>
      <c r="F111" s="38"/>
      <c r="G111" s="38"/>
      <c r="H111" s="257"/>
      <c r="L111" s="249"/>
      <c r="M111" s="253"/>
      <c r="N111" s="344"/>
      <c r="O111" s="254"/>
      <c r="P111" s="252"/>
      <c r="R111" s="45"/>
    </row>
    <row r="112" spans="2:18" x14ac:dyDescent="0.25">
      <c r="B112" s="38"/>
      <c r="C112" s="38"/>
      <c r="D112" s="255"/>
      <c r="E112" s="256"/>
      <c r="F112" s="38"/>
      <c r="G112" s="38"/>
      <c r="H112" s="257"/>
      <c r="L112" s="249"/>
      <c r="M112" s="253"/>
      <c r="N112" s="344"/>
      <c r="O112" s="254"/>
      <c r="P112" s="252"/>
      <c r="R112" s="45"/>
    </row>
    <row r="113" spans="2:18" x14ac:dyDescent="0.25">
      <c r="B113" s="38"/>
      <c r="C113" s="38"/>
      <c r="D113" s="255"/>
      <c r="E113" s="256"/>
      <c r="F113" s="38"/>
      <c r="G113" s="38"/>
      <c r="H113" s="257"/>
      <c r="L113" s="249"/>
      <c r="M113" s="253"/>
      <c r="N113" s="344"/>
      <c r="O113" s="254"/>
      <c r="P113" s="252"/>
      <c r="R113" s="45"/>
    </row>
    <row r="114" spans="2:18" x14ac:dyDescent="0.25">
      <c r="B114" s="38"/>
      <c r="C114" s="38"/>
      <c r="D114" s="255"/>
      <c r="E114" s="256"/>
      <c r="F114" s="38"/>
      <c r="G114" s="38"/>
      <c r="H114" s="257"/>
      <c r="L114" s="249"/>
      <c r="M114" s="253"/>
      <c r="N114" s="344"/>
      <c r="O114" s="254"/>
      <c r="P114" s="252"/>
      <c r="R114" s="44"/>
    </row>
    <row r="115" spans="2:18" x14ac:dyDescent="0.25">
      <c r="B115" s="38"/>
      <c r="C115" s="38"/>
      <c r="D115" s="255"/>
      <c r="E115" s="256"/>
      <c r="F115" s="38"/>
      <c r="G115" s="38"/>
      <c r="H115" s="257"/>
      <c r="L115" s="249"/>
      <c r="M115" s="253"/>
      <c r="N115" s="344"/>
      <c r="O115" s="254"/>
      <c r="P115" s="252"/>
      <c r="R115" s="45"/>
    </row>
    <row r="116" spans="2:18" x14ac:dyDescent="0.25">
      <c r="B116" s="38"/>
      <c r="C116" s="38"/>
      <c r="D116" s="255"/>
      <c r="E116" s="256"/>
      <c r="F116" s="38"/>
      <c r="G116" s="38"/>
      <c r="H116" s="257"/>
      <c r="L116" s="249"/>
      <c r="M116" s="253"/>
      <c r="N116" s="344"/>
      <c r="O116" s="254"/>
      <c r="P116" s="252"/>
      <c r="R116" s="45"/>
    </row>
    <row r="117" spans="2:18" x14ac:dyDescent="0.25">
      <c r="B117" s="38"/>
      <c r="C117" s="38"/>
      <c r="D117" s="255"/>
      <c r="E117" s="256"/>
      <c r="F117" s="38"/>
      <c r="G117" s="38"/>
      <c r="H117" s="257"/>
      <c r="L117" s="249"/>
      <c r="M117" s="253"/>
      <c r="N117" s="344"/>
      <c r="O117" s="254"/>
      <c r="P117" s="252"/>
      <c r="R117" s="45"/>
    </row>
    <row r="118" spans="2:18" x14ac:dyDescent="0.25">
      <c r="B118" s="38"/>
      <c r="C118" s="38"/>
      <c r="D118" s="255"/>
      <c r="E118" s="256"/>
      <c r="F118" s="38"/>
      <c r="G118" s="38"/>
      <c r="H118" s="257"/>
      <c r="L118" s="249"/>
      <c r="M118" s="253"/>
      <c r="N118" s="344"/>
      <c r="O118" s="254"/>
      <c r="P118" s="252"/>
      <c r="R118" s="45"/>
    </row>
    <row r="119" spans="2:18" x14ac:dyDescent="0.25">
      <c r="B119" s="38"/>
      <c r="C119" s="38"/>
      <c r="D119" s="255"/>
      <c r="E119" s="256"/>
      <c r="F119" s="38"/>
      <c r="G119" s="38"/>
      <c r="H119" s="257"/>
      <c r="L119" s="249"/>
      <c r="M119" s="253"/>
      <c r="N119" s="344"/>
      <c r="O119" s="254"/>
      <c r="P119" s="252"/>
      <c r="R119" s="45"/>
    </row>
    <row r="120" spans="2:18" x14ac:dyDescent="0.25">
      <c r="B120" s="38"/>
      <c r="C120" s="38"/>
      <c r="D120" s="255"/>
      <c r="E120" s="256"/>
      <c r="F120" s="38"/>
      <c r="G120" s="38"/>
      <c r="H120" s="257"/>
      <c r="L120" s="249"/>
      <c r="M120" s="253"/>
      <c r="N120" s="344"/>
      <c r="O120" s="254"/>
      <c r="P120" s="252"/>
      <c r="R120" s="45"/>
    </row>
    <row r="121" spans="2:18" x14ac:dyDescent="0.25">
      <c r="B121" s="38"/>
      <c r="C121" s="38"/>
      <c r="D121" s="255"/>
      <c r="E121" s="256"/>
      <c r="F121" s="38"/>
      <c r="G121" s="38"/>
      <c r="H121" s="257"/>
      <c r="L121" s="249"/>
      <c r="M121" s="253"/>
      <c r="N121" s="344"/>
      <c r="O121" s="254"/>
      <c r="P121" s="252"/>
      <c r="R121" s="45"/>
    </row>
    <row r="122" spans="2:18" x14ac:dyDescent="0.25">
      <c r="B122" s="38"/>
      <c r="C122" s="38"/>
      <c r="D122" s="255"/>
      <c r="E122" s="256"/>
      <c r="F122" s="38"/>
      <c r="G122" s="38"/>
      <c r="H122" s="257"/>
      <c r="L122" s="249"/>
      <c r="M122" s="253"/>
      <c r="N122" s="344"/>
      <c r="O122" s="254"/>
      <c r="P122" s="252"/>
      <c r="R122" s="45"/>
    </row>
    <row r="123" spans="2:18" x14ac:dyDescent="0.25">
      <c r="B123" s="38"/>
      <c r="C123" s="38"/>
      <c r="D123" s="255"/>
      <c r="E123" s="256"/>
      <c r="F123" s="38"/>
      <c r="G123" s="38"/>
      <c r="H123" s="257"/>
      <c r="L123" s="249"/>
      <c r="M123" s="253"/>
      <c r="N123" s="344"/>
      <c r="O123" s="254"/>
      <c r="P123" s="252"/>
      <c r="R123" s="44"/>
    </row>
    <row r="124" spans="2:18" x14ac:dyDescent="0.25">
      <c r="B124" s="38"/>
      <c r="C124" s="38"/>
      <c r="D124" s="255"/>
      <c r="E124" s="256"/>
      <c r="F124" s="38"/>
      <c r="G124" s="38"/>
      <c r="H124" s="257"/>
      <c r="L124" s="249"/>
      <c r="M124" s="253"/>
      <c r="N124" s="344"/>
      <c r="O124" s="254"/>
      <c r="P124" s="252"/>
      <c r="R124" s="45"/>
    </row>
    <row r="125" spans="2:18" x14ac:dyDescent="0.25">
      <c r="B125" s="38"/>
      <c r="C125" s="38"/>
      <c r="D125" s="255"/>
      <c r="E125" s="256"/>
      <c r="F125" s="38"/>
      <c r="G125" s="38"/>
      <c r="H125" s="257"/>
      <c r="L125" s="249"/>
      <c r="M125" s="253"/>
      <c r="N125" s="344"/>
      <c r="O125" s="254"/>
      <c r="P125" s="252"/>
      <c r="R125" s="45"/>
    </row>
    <row r="126" spans="2:18" x14ac:dyDescent="0.25">
      <c r="B126" s="38"/>
      <c r="C126" s="38"/>
      <c r="D126" s="255"/>
      <c r="E126" s="256"/>
      <c r="F126" s="38"/>
      <c r="G126" s="38"/>
      <c r="H126" s="257"/>
      <c r="L126" s="249"/>
      <c r="M126" s="253"/>
      <c r="N126" s="344"/>
      <c r="O126" s="254"/>
      <c r="P126" s="252"/>
      <c r="R126" s="45"/>
    </row>
    <row r="127" spans="2:18" x14ac:dyDescent="0.25">
      <c r="B127" s="38"/>
      <c r="C127" s="38"/>
      <c r="D127" s="255"/>
      <c r="E127" s="256"/>
      <c r="F127" s="38"/>
      <c r="G127" s="38"/>
      <c r="H127" s="257"/>
      <c r="L127" s="249"/>
      <c r="M127" s="253"/>
      <c r="N127" s="344"/>
      <c r="O127" s="254"/>
      <c r="P127" s="252"/>
      <c r="R127" s="45"/>
    </row>
    <row r="128" spans="2:18" x14ac:dyDescent="0.25">
      <c r="B128" s="38"/>
      <c r="C128" s="38"/>
      <c r="D128" s="255"/>
      <c r="E128" s="256"/>
      <c r="F128" s="38"/>
      <c r="G128" s="38"/>
      <c r="H128" s="257"/>
      <c r="L128" s="249"/>
      <c r="M128" s="253"/>
      <c r="N128" s="344"/>
      <c r="O128" s="254"/>
      <c r="P128" s="252"/>
      <c r="R128" s="45"/>
    </row>
    <row r="129" spans="2:18" x14ac:dyDescent="0.25">
      <c r="B129" s="38"/>
      <c r="C129" s="38"/>
      <c r="D129" s="255"/>
      <c r="E129" s="256"/>
      <c r="F129" s="38"/>
      <c r="G129" s="38"/>
      <c r="H129" s="257"/>
      <c r="L129" s="249"/>
      <c r="M129" s="253"/>
      <c r="N129" s="344"/>
      <c r="O129" s="254"/>
      <c r="P129" s="252"/>
      <c r="R129" s="44"/>
    </row>
    <row r="130" spans="2:18" x14ac:dyDescent="0.25">
      <c r="B130" s="38"/>
      <c r="C130" s="38"/>
      <c r="D130" s="255"/>
      <c r="E130" s="256"/>
      <c r="F130" s="38"/>
      <c r="G130" s="38"/>
      <c r="H130" s="257"/>
      <c r="L130" s="249"/>
      <c r="M130" s="253"/>
      <c r="N130" s="344"/>
      <c r="O130" s="254"/>
      <c r="P130" s="252"/>
      <c r="R130" s="45"/>
    </row>
    <row r="131" spans="2:18" x14ac:dyDescent="0.25">
      <c r="B131" s="38"/>
      <c r="C131" s="38"/>
      <c r="D131" s="255"/>
      <c r="E131" s="256"/>
      <c r="F131" s="38"/>
      <c r="G131" s="38"/>
      <c r="H131" s="257"/>
      <c r="L131" s="249"/>
      <c r="M131" s="253"/>
      <c r="N131" s="344"/>
      <c r="O131" s="254"/>
      <c r="P131" s="252"/>
      <c r="R131" s="45"/>
    </row>
    <row r="132" spans="2:18" x14ac:dyDescent="0.25">
      <c r="B132" s="38"/>
      <c r="C132" s="38"/>
      <c r="D132" s="255"/>
      <c r="E132" s="256"/>
      <c r="F132" s="38"/>
      <c r="G132" s="38"/>
      <c r="H132" s="257"/>
      <c r="L132" s="249"/>
      <c r="M132" s="253"/>
      <c r="N132" s="344"/>
      <c r="O132" s="254"/>
      <c r="P132" s="252"/>
      <c r="R132" s="45"/>
    </row>
    <row r="133" spans="2:18" x14ac:dyDescent="0.25">
      <c r="B133" s="38"/>
      <c r="C133" s="38"/>
      <c r="D133" s="255"/>
      <c r="E133" s="256"/>
      <c r="F133" s="38"/>
      <c r="G133" s="38"/>
      <c r="H133" s="257"/>
      <c r="L133" s="249"/>
      <c r="M133" s="253"/>
      <c r="N133" s="344"/>
      <c r="O133" s="254"/>
      <c r="P133" s="252"/>
      <c r="R133" s="45"/>
    </row>
    <row r="134" spans="2:18" x14ac:dyDescent="0.25">
      <c r="B134" s="38"/>
      <c r="C134" s="38"/>
      <c r="D134" s="255"/>
      <c r="E134" s="256"/>
      <c r="F134" s="38"/>
      <c r="G134" s="38"/>
      <c r="H134" s="257"/>
      <c r="L134" s="249"/>
      <c r="M134" s="253"/>
      <c r="N134" s="344"/>
      <c r="O134" s="254"/>
      <c r="P134" s="252"/>
      <c r="R134" s="45"/>
    </row>
    <row r="135" spans="2:18" x14ac:dyDescent="0.25">
      <c r="B135" s="38"/>
      <c r="C135" s="38"/>
      <c r="D135" s="255"/>
      <c r="E135" s="256"/>
      <c r="F135" s="38"/>
      <c r="G135" s="38"/>
      <c r="H135" s="257"/>
      <c r="L135" s="249"/>
      <c r="M135" s="253"/>
      <c r="N135" s="344"/>
      <c r="O135" s="254"/>
      <c r="P135" s="252"/>
      <c r="R135" s="45"/>
    </row>
    <row r="136" spans="2:18" x14ac:dyDescent="0.25">
      <c r="B136" s="38"/>
      <c r="C136" s="38"/>
      <c r="D136" s="255"/>
      <c r="E136" s="256"/>
      <c r="F136" s="38"/>
      <c r="G136" s="38"/>
      <c r="H136" s="257"/>
      <c r="L136" s="249"/>
      <c r="M136" s="253"/>
      <c r="N136" s="344"/>
      <c r="O136" s="254"/>
      <c r="P136" s="252"/>
      <c r="R136" s="45"/>
    </row>
    <row r="137" spans="2:18" x14ac:dyDescent="0.25">
      <c r="B137" s="38"/>
      <c r="C137" s="38"/>
      <c r="D137" s="255"/>
      <c r="E137" s="256"/>
      <c r="F137" s="38"/>
      <c r="G137" s="38"/>
      <c r="H137" s="257"/>
      <c r="L137" s="249"/>
      <c r="M137" s="253"/>
      <c r="N137" s="344"/>
      <c r="O137" s="254"/>
      <c r="P137" s="252"/>
      <c r="R137" s="45"/>
    </row>
    <row r="138" spans="2:18" x14ac:dyDescent="0.25">
      <c r="B138" s="38"/>
      <c r="C138" s="38"/>
      <c r="D138" s="255"/>
      <c r="E138" s="256"/>
      <c r="F138" s="38"/>
      <c r="G138" s="38"/>
      <c r="H138" s="257"/>
      <c r="L138" s="249"/>
      <c r="M138" s="253"/>
      <c r="N138" s="344"/>
      <c r="O138" s="254"/>
      <c r="P138" s="252"/>
      <c r="R138" s="45"/>
    </row>
    <row r="139" spans="2:18" x14ac:dyDescent="0.25">
      <c r="B139" s="38"/>
      <c r="C139" s="38"/>
      <c r="D139" s="255"/>
      <c r="E139" s="256"/>
      <c r="F139" s="38"/>
      <c r="G139" s="38"/>
      <c r="H139" s="257"/>
      <c r="L139" s="249"/>
      <c r="M139" s="253"/>
      <c r="N139" s="344"/>
      <c r="O139" s="254"/>
      <c r="P139" s="252"/>
      <c r="R139" s="45"/>
    </row>
    <row r="140" spans="2:18" x14ac:dyDescent="0.25">
      <c r="B140" s="38"/>
      <c r="C140" s="38"/>
      <c r="D140" s="255"/>
      <c r="E140" s="256"/>
      <c r="F140" s="38"/>
      <c r="G140" s="38"/>
      <c r="H140" s="257"/>
      <c r="L140" s="249"/>
      <c r="M140" s="253"/>
      <c r="N140" s="344"/>
      <c r="O140" s="254"/>
      <c r="P140" s="252"/>
      <c r="R140" s="45"/>
    </row>
    <row r="141" spans="2:18" x14ac:dyDescent="0.25">
      <c r="B141" s="38"/>
      <c r="C141" s="38"/>
      <c r="D141" s="255"/>
      <c r="E141" s="256"/>
      <c r="F141" s="38"/>
      <c r="G141" s="38"/>
      <c r="H141" s="257"/>
      <c r="L141" s="249"/>
      <c r="M141" s="253"/>
      <c r="N141" s="344"/>
      <c r="O141" s="254"/>
      <c r="P141" s="252"/>
      <c r="R141" s="45"/>
    </row>
    <row r="142" spans="2:18" x14ac:dyDescent="0.25">
      <c r="B142" s="38"/>
      <c r="C142" s="38"/>
      <c r="D142" s="255"/>
      <c r="E142" s="256"/>
      <c r="F142" s="38"/>
      <c r="G142" s="38"/>
      <c r="H142" s="257"/>
      <c r="L142" s="249"/>
      <c r="M142" s="253"/>
      <c r="N142" s="344"/>
      <c r="O142" s="254"/>
      <c r="P142" s="252"/>
      <c r="R142" s="45"/>
    </row>
    <row r="143" spans="2:18" x14ac:dyDescent="0.25">
      <c r="B143" s="38"/>
      <c r="C143" s="38"/>
      <c r="D143" s="255"/>
      <c r="E143" s="256"/>
      <c r="F143" s="38"/>
      <c r="G143" s="38"/>
      <c r="H143" s="257"/>
      <c r="L143" s="249"/>
      <c r="M143" s="253"/>
      <c r="N143" s="344"/>
      <c r="O143" s="254"/>
      <c r="P143" s="252"/>
      <c r="R143" s="45"/>
    </row>
    <row r="144" spans="2:18" x14ac:dyDescent="0.25">
      <c r="B144" s="38"/>
      <c r="C144" s="38"/>
      <c r="D144" s="255"/>
      <c r="E144" s="256"/>
      <c r="F144" s="38"/>
      <c r="G144" s="38"/>
      <c r="H144" s="257"/>
      <c r="L144" s="249"/>
      <c r="M144" s="253"/>
      <c r="N144" s="344"/>
      <c r="O144" s="254"/>
      <c r="P144" s="252"/>
      <c r="R144" s="45"/>
    </row>
    <row r="145" spans="2:18" x14ac:dyDescent="0.25">
      <c r="B145" s="38"/>
      <c r="C145" s="38"/>
      <c r="D145" s="255"/>
      <c r="E145" s="256"/>
      <c r="F145" s="38"/>
      <c r="G145" s="38"/>
      <c r="H145" s="257"/>
      <c r="L145" s="249"/>
      <c r="M145" s="253"/>
      <c r="N145" s="344"/>
      <c r="O145" s="254"/>
      <c r="P145" s="252"/>
      <c r="R145" s="45"/>
    </row>
    <row r="146" spans="2:18" x14ac:dyDescent="0.25">
      <c r="B146" s="38"/>
      <c r="C146" s="38"/>
      <c r="D146" s="255"/>
      <c r="E146" s="256"/>
      <c r="F146" s="38"/>
      <c r="G146" s="38"/>
      <c r="H146" s="257"/>
      <c r="L146" s="249"/>
      <c r="M146" s="253"/>
      <c r="N146" s="344"/>
      <c r="O146" s="254"/>
      <c r="P146" s="252"/>
      <c r="R146" s="45"/>
    </row>
    <row r="147" spans="2:18" x14ac:dyDescent="0.25">
      <c r="B147" s="38"/>
      <c r="C147" s="38"/>
      <c r="D147" s="255"/>
      <c r="E147" s="256"/>
      <c r="F147" s="38"/>
      <c r="G147" s="38"/>
      <c r="H147" s="257"/>
      <c r="L147" s="249"/>
      <c r="M147" s="253"/>
      <c r="N147" s="344"/>
      <c r="O147" s="254"/>
      <c r="P147" s="252"/>
      <c r="R147" s="45"/>
    </row>
    <row r="148" spans="2:18" x14ac:dyDescent="0.25">
      <c r="B148" s="38"/>
      <c r="C148" s="38"/>
      <c r="D148" s="255"/>
      <c r="E148" s="256"/>
      <c r="F148" s="38"/>
      <c r="G148" s="38"/>
      <c r="H148" s="257"/>
      <c r="L148" s="249"/>
      <c r="M148" s="253"/>
      <c r="N148" s="344"/>
      <c r="O148" s="254"/>
      <c r="P148" s="252"/>
      <c r="R148" s="45"/>
    </row>
    <row r="149" spans="2:18" x14ac:dyDescent="0.25">
      <c r="B149" s="38"/>
      <c r="C149" s="38"/>
      <c r="D149" s="255"/>
      <c r="E149" s="256"/>
      <c r="F149" s="38"/>
      <c r="G149" s="38"/>
      <c r="H149" s="257"/>
      <c r="L149" s="249"/>
      <c r="M149" s="253"/>
      <c r="N149" s="344"/>
      <c r="O149" s="254"/>
      <c r="P149" s="252"/>
      <c r="R149" s="45"/>
    </row>
    <row r="150" spans="2:18" x14ac:dyDescent="0.25">
      <c r="B150" s="38"/>
      <c r="C150" s="38"/>
      <c r="D150" s="255"/>
      <c r="E150" s="256"/>
      <c r="F150" s="38"/>
      <c r="G150" s="38"/>
      <c r="H150" s="257"/>
      <c r="L150" s="249"/>
      <c r="M150" s="253"/>
      <c r="N150" s="344"/>
      <c r="O150" s="254"/>
      <c r="P150" s="252"/>
      <c r="R150" s="45"/>
    </row>
    <row r="151" spans="2:18" x14ac:dyDescent="0.25">
      <c r="B151" s="38"/>
      <c r="C151" s="38"/>
      <c r="D151" s="255"/>
      <c r="E151" s="256"/>
      <c r="F151" s="38"/>
      <c r="G151" s="38"/>
      <c r="H151" s="257"/>
      <c r="L151" s="249"/>
      <c r="M151" s="253"/>
      <c r="N151" s="344"/>
      <c r="O151" s="254"/>
      <c r="P151" s="252"/>
      <c r="R151" s="45"/>
    </row>
    <row r="152" spans="2:18" x14ac:dyDescent="0.25">
      <c r="B152" s="38"/>
      <c r="C152" s="38"/>
      <c r="D152" s="255"/>
      <c r="E152" s="256"/>
      <c r="F152" s="38"/>
      <c r="G152" s="38"/>
      <c r="H152" s="257"/>
      <c r="L152" s="249"/>
      <c r="M152" s="253"/>
      <c r="N152" s="344"/>
      <c r="O152" s="254"/>
      <c r="P152" s="252"/>
      <c r="R152" s="45"/>
    </row>
    <row r="153" spans="2:18" x14ac:dyDescent="0.25">
      <c r="B153" s="38"/>
      <c r="C153" s="38"/>
      <c r="D153" s="255"/>
      <c r="E153" s="256"/>
      <c r="F153" s="38"/>
      <c r="G153" s="38"/>
      <c r="H153" s="257"/>
      <c r="L153" s="249"/>
      <c r="M153" s="253"/>
      <c r="N153" s="344"/>
      <c r="O153" s="254"/>
      <c r="P153" s="252"/>
      <c r="R153" s="45"/>
    </row>
    <row r="154" spans="2:18" x14ac:dyDescent="0.25">
      <c r="B154" s="38"/>
      <c r="C154" s="38"/>
      <c r="D154" s="255"/>
      <c r="E154" s="256"/>
      <c r="F154" s="38"/>
      <c r="G154" s="38"/>
      <c r="H154" s="257"/>
      <c r="L154" s="249"/>
      <c r="M154" s="253"/>
      <c r="N154" s="344"/>
      <c r="O154" s="254"/>
      <c r="P154" s="252"/>
      <c r="R154" s="45"/>
    </row>
    <row r="155" spans="2:18" x14ac:dyDescent="0.25">
      <c r="B155" s="38"/>
      <c r="C155" s="38"/>
      <c r="D155" s="255"/>
      <c r="E155" s="256"/>
      <c r="F155" s="38"/>
      <c r="G155" s="38"/>
      <c r="H155" s="257"/>
      <c r="L155" s="249"/>
      <c r="M155" s="253"/>
      <c r="N155" s="344"/>
      <c r="O155" s="254"/>
      <c r="P155" s="252"/>
      <c r="R155" s="45"/>
    </row>
    <row r="156" spans="2:18" x14ac:dyDescent="0.25">
      <c r="B156" s="38"/>
      <c r="C156" s="38"/>
      <c r="D156" s="255"/>
      <c r="E156" s="256"/>
      <c r="F156" s="38"/>
      <c r="G156" s="38"/>
      <c r="H156" s="257"/>
      <c r="L156" s="249"/>
      <c r="M156" s="253"/>
      <c r="N156" s="344"/>
      <c r="O156" s="254"/>
      <c r="P156" s="252"/>
      <c r="R156" s="45"/>
    </row>
    <row r="157" spans="2:18" x14ac:dyDescent="0.25">
      <c r="B157" s="38"/>
      <c r="C157" s="38"/>
      <c r="D157" s="255"/>
      <c r="E157" s="256"/>
      <c r="F157" s="38"/>
      <c r="G157" s="38"/>
      <c r="H157" s="257"/>
      <c r="L157" s="249"/>
      <c r="M157" s="253"/>
      <c r="N157" s="344"/>
      <c r="O157" s="254"/>
      <c r="P157" s="252"/>
      <c r="R157" s="45"/>
    </row>
    <row r="158" spans="2:18" x14ac:dyDescent="0.25">
      <c r="B158" s="38"/>
      <c r="C158" s="38"/>
      <c r="D158" s="255"/>
      <c r="E158" s="256"/>
      <c r="F158" s="38"/>
      <c r="G158" s="38"/>
      <c r="H158" s="257"/>
      <c r="L158" s="249"/>
      <c r="M158" s="253"/>
      <c r="N158" s="344"/>
      <c r="O158" s="254"/>
      <c r="P158" s="252"/>
      <c r="R158" s="45"/>
    </row>
    <row r="159" spans="2:18" x14ac:dyDescent="0.25">
      <c r="B159" s="38"/>
      <c r="C159" s="38"/>
      <c r="D159" s="255"/>
      <c r="E159" s="256"/>
      <c r="F159" s="38"/>
      <c r="G159" s="38"/>
      <c r="H159" s="257"/>
      <c r="L159" s="249"/>
      <c r="M159" s="253"/>
      <c r="N159" s="344"/>
      <c r="O159" s="254"/>
      <c r="P159" s="252"/>
      <c r="R159" s="45"/>
    </row>
    <row r="160" spans="2:18" x14ac:dyDescent="0.25">
      <c r="B160" s="38"/>
      <c r="C160" s="38"/>
      <c r="D160" s="255"/>
      <c r="E160" s="256"/>
      <c r="F160" s="38"/>
      <c r="G160" s="38"/>
      <c r="H160" s="257"/>
      <c r="L160" s="249"/>
      <c r="M160" s="253"/>
      <c r="N160" s="344"/>
      <c r="O160" s="254"/>
      <c r="P160" s="252"/>
      <c r="R160" s="45"/>
    </row>
    <row r="161" spans="2:18" x14ac:dyDescent="0.25">
      <c r="B161" s="38"/>
      <c r="C161" s="38"/>
      <c r="D161" s="255"/>
      <c r="E161" s="256"/>
      <c r="F161" s="38"/>
      <c r="G161" s="38"/>
      <c r="H161" s="257"/>
      <c r="L161" s="249"/>
      <c r="M161" s="253"/>
      <c r="N161" s="344"/>
      <c r="O161" s="254"/>
      <c r="P161" s="252"/>
      <c r="R161" s="45"/>
    </row>
    <row r="162" spans="2:18" x14ac:dyDescent="0.25">
      <c r="B162" s="38"/>
      <c r="C162" s="38"/>
      <c r="D162" s="255"/>
      <c r="E162" s="256"/>
      <c r="F162" s="38"/>
      <c r="G162" s="38"/>
      <c r="H162" s="257"/>
      <c r="L162" s="249"/>
      <c r="M162" s="253"/>
      <c r="N162" s="344"/>
      <c r="O162" s="254"/>
      <c r="P162" s="252"/>
      <c r="R162" s="44"/>
    </row>
    <row r="163" spans="2:18" x14ac:dyDescent="0.25">
      <c r="B163" s="38"/>
      <c r="C163" s="38"/>
      <c r="D163" s="255"/>
      <c r="E163" s="256"/>
      <c r="F163" s="38"/>
      <c r="G163" s="38"/>
      <c r="H163" s="257"/>
      <c r="L163" s="249"/>
      <c r="M163" s="253"/>
      <c r="N163" s="344"/>
      <c r="O163" s="254"/>
      <c r="P163" s="252"/>
      <c r="R163" s="45"/>
    </row>
    <row r="164" spans="2:18" x14ac:dyDescent="0.25">
      <c r="B164" s="38"/>
      <c r="C164" s="38"/>
      <c r="D164" s="255"/>
      <c r="E164" s="256"/>
      <c r="F164" s="38"/>
      <c r="G164" s="38"/>
      <c r="H164" s="257"/>
      <c r="L164" s="249"/>
      <c r="M164" s="253"/>
      <c r="N164" s="344"/>
      <c r="O164" s="254"/>
      <c r="P164" s="252"/>
      <c r="R164" s="45"/>
    </row>
    <row r="165" spans="2:18" x14ac:dyDescent="0.25">
      <c r="B165" s="38"/>
      <c r="C165" s="38"/>
      <c r="D165" s="255"/>
      <c r="E165" s="256"/>
      <c r="F165" s="38"/>
      <c r="G165" s="38"/>
      <c r="H165" s="257"/>
      <c r="L165" s="249"/>
      <c r="M165" s="253"/>
      <c r="N165" s="344"/>
      <c r="O165" s="254"/>
      <c r="P165" s="252"/>
      <c r="R165" s="45"/>
    </row>
    <row r="166" spans="2:18" x14ac:dyDescent="0.25">
      <c r="B166" s="38"/>
      <c r="C166" s="38"/>
      <c r="D166" s="255"/>
      <c r="E166" s="256"/>
      <c r="F166" s="38"/>
      <c r="G166" s="38"/>
      <c r="H166" s="257"/>
      <c r="L166" s="249"/>
      <c r="M166" s="253"/>
      <c r="N166" s="344"/>
      <c r="O166" s="254"/>
      <c r="P166" s="252"/>
      <c r="R166" s="45"/>
    </row>
    <row r="167" spans="2:18" x14ac:dyDescent="0.25">
      <c r="B167" s="38"/>
      <c r="C167" s="38"/>
      <c r="D167" s="255"/>
      <c r="E167" s="256"/>
      <c r="F167" s="38"/>
      <c r="G167" s="38"/>
      <c r="H167" s="257"/>
      <c r="L167" s="249"/>
      <c r="M167" s="253"/>
      <c r="N167" s="344"/>
      <c r="O167" s="254"/>
      <c r="P167" s="252"/>
      <c r="R167" s="45"/>
    </row>
    <row r="168" spans="2:18" x14ac:dyDescent="0.25">
      <c r="B168" s="38"/>
      <c r="C168" s="38"/>
      <c r="D168" s="255"/>
      <c r="E168" s="256"/>
      <c r="F168" s="38"/>
      <c r="G168" s="38"/>
      <c r="H168" s="257"/>
      <c r="L168" s="249"/>
      <c r="M168" s="253"/>
      <c r="N168" s="344"/>
      <c r="O168" s="254"/>
      <c r="P168" s="252"/>
      <c r="R168" s="44"/>
    </row>
    <row r="169" spans="2:18" x14ac:dyDescent="0.25">
      <c r="B169" s="38"/>
      <c r="C169" s="38"/>
      <c r="D169" s="255"/>
      <c r="E169" s="256"/>
      <c r="F169" s="38"/>
      <c r="G169" s="38"/>
      <c r="H169" s="257"/>
      <c r="L169" s="249"/>
      <c r="M169" s="253"/>
      <c r="N169" s="344"/>
      <c r="O169" s="254"/>
      <c r="P169" s="252"/>
      <c r="R169" s="45"/>
    </row>
    <row r="170" spans="2:18" x14ac:dyDescent="0.25">
      <c r="B170" s="38"/>
      <c r="C170" s="38"/>
      <c r="D170" s="255"/>
      <c r="E170" s="256"/>
      <c r="F170" s="38"/>
      <c r="G170" s="38"/>
      <c r="H170" s="257"/>
      <c r="L170" s="249"/>
      <c r="M170" s="253"/>
      <c r="N170" s="344"/>
      <c r="O170" s="254"/>
      <c r="P170" s="252"/>
      <c r="R170" s="45"/>
    </row>
    <row r="171" spans="2:18" x14ac:dyDescent="0.25">
      <c r="B171" s="38"/>
      <c r="C171" s="38"/>
      <c r="D171" s="255"/>
      <c r="E171" s="256"/>
      <c r="F171" s="38"/>
      <c r="G171" s="38"/>
      <c r="H171" s="257"/>
      <c r="L171" s="249"/>
      <c r="M171" s="253"/>
      <c r="N171" s="344"/>
      <c r="O171" s="254"/>
      <c r="P171" s="252"/>
      <c r="R171" s="45"/>
    </row>
    <row r="172" spans="2:18" x14ac:dyDescent="0.25">
      <c r="B172" s="38"/>
      <c r="C172" s="38"/>
      <c r="D172" s="255"/>
      <c r="E172" s="256"/>
      <c r="F172" s="38"/>
      <c r="G172" s="38"/>
      <c r="H172" s="257"/>
      <c r="L172" s="249"/>
      <c r="M172" s="253"/>
      <c r="N172" s="344"/>
      <c r="O172" s="254"/>
      <c r="P172" s="252"/>
      <c r="R172" s="45"/>
    </row>
    <row r="173" spans="2:18" x14ac:dyDescent="0.25">
      <c r="B173" s="38"/>
      <c r="C173" s="38"/>
      <c r="D173" s="255"/>
      <c r="E173" s="256"/>
      <c r="F173" s="38"/>
      <c r="G173" s="38"/>
      <c r="H173" s="257"/>
      <c r="L173" s="249"/>
      <c r="M173" s="253"/>
      <c r="N173" s="344"/>
      <c r="O173" s="254"/>
      <c r="P173" s="252"/>
      <c r="R173" s="45"/>
    </row>
    <row r="174" spans="2:18" x14ac:dyDescent="0.25">
      <c r="B174" s="38"/>
      <c r="C174" s="38"/>
      <c r="D174" s="255"/>
      <c r="E174" s="256"/>
      <c r="F174" s="38"/>
      <c r="G174" s="38"/>
      <c r="H174" s="257"/>
      <c r="L174" s="249"/>
      <c r="M174" s="253"/>
      <c r="N174" s="344"/>
      <c r="O174" s="254"/>
      <c r="P174" s="252"/>
      <c r="R174" s="45"/>
    </row>
    <row r="175" spans="2:18" x14ac:dyDescent="0.25">
      <c r="B175" s="38"/>
      <c r="C175" s="38"/>
      <c r="D175" s="255"/>
      <c r="E175" s="256"/>
      <c r="F175" s="38"/>
      <c r="G175" s="38"/>
      <c r="H175" s="257"/>
      <c r="L175" s="249"/>
      <c r="M175" s="253"/>
      <c r="N175" s="344"/>
      <c r="O175" s="254"/>
      <c r="P175" s="252"/>
      <c r="R175" s="45"/>
    </row>
    <row r="176" spans="2:18" x14ac:dyDescent="0.25">
      <c r="B176" s="38"/>
      <c r="C176" s="38"/>
      <c r="D176" s="255"/>
      <c r="E176" s="256"/>
      <c r="F176" s="38"/>
      <c r="G176" s="38"/>
      <c r="H176" s="257"/>
      <c r="L176" s="249"/>
      <c r="M176" s="253"/>
      <c r="N176" s="344"/>
      <c r="O176" s="254"/>
      <c r="P176" s="252"/>
      <c r="R176" s="45"/>
    </row>
    <row r="177" spans="2:18" x14ac:dyDescent="0.25">
      <c r="B177" s="38"/>
      <c r="C177" s="38"/>
      <c r="D177" s="255"/>
      <c r="E177" s="256"/>
      <c r="F177" s="38"/>
      <c r="G177" s="38"/>
      <c r="H177" s="257"/>
      <c r="L177" s="249"/>
      <c r="M177" s="253"/>
      <c r="N177" s="344"/>
      <c r="O177" s="254"/>
      <c r="P177" s="252"/>
      <c r="R177" s="45"/>
    </row>
    <row r="178" spans="2:18" x14ac:dyDescent="0.25">
      <c r="B178" s="38"/>
      <c r="C178" s="38"/>
      <c r="D178" s="255"/>
      <c r="E178" s="256"/>
      <c r="F178" s="38"/>
      <c r="G178" s="38"/>
      <c r="H178" s="257"/>
      <c r="L178" s="249"/>
      <c r="M178" s="253"/>
      <c r="N178" s="344"/>
      <c r="O178" s="254"/>
      <c r="P178" s="252"/>
      <c r="R178" s="45"/>
    </row>
    <row r="179" spans="2:18" x14ac:dyDescent="0.25">
      <c r="B179" s="38"/>
      <c r="C179" s="38"/>
      <c r="D179" s="255"/>
      <c r="E179" s="256"/>
      <c r="F179" s="38"/>
      <c r="G179" s="38"/>
      <c r="H179" s="257"/>
      <c r="L179" s="249"/>
      <c r="M179" s="253"/>
      <c r="N179" s="344"/>
      <c r="O179" s="254"/>
      <c r="P179" s="252"/>
      <c r="R179" s="45"/>
    </row>
    <row r="180" spans="2:18" x14ac:dyDescent="0.25">
      <c r="B180" s="38"/>
      <c r="C180" s="38"/>
      <c r="D180" s="255"/>
      <c r="E180" s="256"/>
      <c r="F180" s="38"/>
      <c r="G180" s="38"/>
      <c r="H180" s="257"/>
      <c r="L180" s="249"/>
      <c r="M180" s="253"/>
      <c r="N180" s="344"/>
      <c r="O180" s="254"/>
      <c r="P180" s="252"/>
      <c r="R180" s="45"/>
    </row>
    <row r="181" spans="2:18" x14ac:dyDescent="0.25">
      <c r="B181" s="38"/>
      <c r="C181" s="38"/>
      <c r="D181" s="255"/>
      <c r="E181" s="256"/>
      <c r="F181" s="38"/>
      <c r="G181" s="38"/>
      <c r="H181" s="257"/>
      <c r="L181" s="249"/>
      <c r="M181" s="253"/>
      <c r="N181" s="344"/>
      <c r="O181" s="254"/>
      <c r="P181" s="252"/>
      <c r="R181" s="45"/>
    </row>
    <row r="182" spans="2:18" x14ac:dyDescent="0.25">
      <c r="B182" s="38"/>
      <c r="C182" s="38"/>
      <c r="D182" s="255"/>
      <c r="E182" s="256"/>
      <c r="F182" s="38"/>
      <c r="G182" s="38"/>
      <c r="H182" s="257"/>
      <c r="L182" s="249"/>
      <c r="M182" s="253"/>
      <c r="N182" s="344"/>
      <c r="O182" s="254"/>
      <c r="P182" s="252"/>
      <c r="R182" s="45"/>
    </row>
    <row r="183" spans="2:18" x14ac:dyDescent="0.25">
      <c r="B183" s="38"/>
      <c r="C183" s="38"/>
      <c r="D183" s="255"/>
      <c r="E183" s="256"/>
      <c r="F183" s="38"/>
      <c r="G183" s="38"/>
      <c r="H183" s="257"/>
      <c r="L183" s="249"/>
      <c r="M183" s="253"/>
      <c r="N183" s="344"/>
      <c r="O183" s="254"/>
      <c r="P183" s="252"/>
      <c r="R183" s="45"/>
    </row>
    <row r="184" spans="2:18" x14ac:dyDescent="0.25">
      <c r="B184" s="38"/>
      <c r="C184" s="38"/>
      <c r="D184" s="255"/>
      <c r="E184" s="256"/>
      <c r="F184" s="38"/>
      <c r="G184" s="38"/>
      <c r="H184" s="257"/>
      <c r="L184" s="249"/>
      <c r="M184" s="253"/>
      <c r="N184" s="344"/>
      <c r="O184" s="254"/>
      <c r="P184" s="252"/>
      <c r="R184" s="45"/>
    </row>
    <row r="185" spans="2:18" x14ac:dyDescent="0.25">
      <c r="B185" s="38"/>
      <c r="C185" s="38"/>
      <c r="D185" s="255"/>
      <c r="E185" s="256"/>
      <c r="F185" s="38"/>
      <c r="G185" s="38"/>
      <c r="H185" s="257"/>
      <c r="L185" s="249"/>
      <c r="M185" s="253"/>
      <c r="N185" s="344"/>
      <c r="O185" s="254"/>
      <c r="P185" s="252"/>
      <c r="R185" s="45"/>
    </row>
    <row r="186" spans="2:18" x14ac:dyDescent="0.25">
      <c r="B186" s="38"/>
      <c r="C186" s="38"/>
      <c r="D186" s="255"/>
      <c r="E186" s="256"/>
      <c r="F186" s="38"/>
      <c r="G186" s="38"/>
      <c r="H186" s="257"/>
      <c r="L186" s="249"/>
      <c r="M186" s="253"/>
      <c r="N186" s="344"/>
      <c r="O186" s="254"/>
      <c r="P186" s="252"/>
      <c r="R186" s="45"/>
    </row>
    <row r="187" spans="2:18" x14ac:dyDescent="0.25">
      <c r="B187" s="38"/>
      <c r="C187" s="38"/>
      <c r="D187" s="255"/>
      <c r="E187" s="256"/>
      <c r="F187" s="38"/>
      <c r="G187" s="38"/>
      <c r="H187" s="257"/>
      <c r="L187" s="249"/>
      <c r="M187" s="253"/>
      <c r="N187" s="344"/>
      <c r="O187" s="254"/>
      <c r="P187" s="252"/>
      <c r="R187" s="45"/>
    </row>
    <row r="188" spans="2:18" x14ac:dyDescent="0.25">
      <c r="B188" s="38"/>
      <c r="C188" s="38"/>
      <c r="D188" s="255"/>
      <c r="E188" s="256"/>
      <c r="F188" s="38"/>
      <c r="G188" s="38"/>
      <c r="H188" s="257"/>
      <c r="L188" s="249"/>
      <c r="M188" s="253"/>
      <c r="N188" s="344"/>
      <c r="O188" s="254"/>
      <c r="P188" s="252"/>
      <c r="R188" s="45"/>
    </row>
    <row r="189" spans="2:18" x14ac:dyDescent="0.25">
      <c r="B189" s="38"/>
      <c r="C189" s="38"/>
      <c r="D189" s="255"/>
      <c r="E189" s="256"/>
      <c r="F189" s="38"/>
      <c r="G189" s="38"/>
      <c r="H189" s="257"/>
      <c r="L189" s="249"/>
      <c r="M189" s="253"/>
      <c r="N189" s="344"/>
      <c r="O189" s="254"/>
      <c r="P189" s="252"/>
      <c r="R189" s="45"/>
    </row>
    <row r="190" spans="2:18" x14ac:dyDescent="0.25">
      <c r="B190" s="38"/>
      <c r="C190" s="38"/>
      <c r="D190" s="255"/>
      <c r="E190" s="256"/>
      <c r="F190" s="38"/>
      <c r="G190" s="38"/>
      <c r="H190" s="257"/>
      <c r="L190" s="249"/>
      <c r="M190" s="253"/>
      <c r="N190" s="344"/>
      <c r="O190" s="254"/>
      <c r="P190" s="252"/>
      <c r="R190" s="45"/>
    </row>
    <row r="191" spans="2:18" x14ac:dyDescent="0.25">
      <c r="B191" s="38"/>
      <c r="C191" s="38"/>
      <c r="D191" s="255"/>
      <c r="E191" s="256"/>
      <c r="F191" s="38"/>
      <c r="G191" s="38"/>
      <c r="H191" s="257"/>
      <c r="L191" s="249"/>
      <c r="M191" s="253"/>
      <c r="N191" s="344"/>
      <c r="O191" s="254"/>
      <c r="P191" s="252"/>
      <c r="R191" s="45"/>
    </row>
    <row r="192" spans="2:18" x14ac:dyDescent="0.25">
      <c r="B192" s="38"/>
      <c r="C192" s="38"/>
      <c r="D192" s="255"/>
      <c r="E192" s="256"/>
      <c r="F192" s="38"/>
      <c r="G192" s="38"/>
      <c r="H192" s="257"/>
      <c r="L192" s="249"/>
      <c r="M192" s="253"/>
      <c r="N192" s="344"/>
      <c r="O192" s="254"/>
      <c r="P192" s="252"/>
      <c r="R192" s="45"/>
    </row>
    <row r="193" spans="2:18" x14ac:dyDescent="0.25">
      <c r="B193" s="38"/>
      <c r="C193" s="38"/>
      <c r="D193" s="255"/>
      <c r="E193" s="256"/>
      <c r="F193" s="38"/>
      <c r="G193" s="38"/>
      <c r="H193" s="257"/>
      <c r="L193" s="249"/>
      <c r="M193" s="253"/>
      <c r="N193" s="344"/>
      <c r="O193" s="254"/>
      <c r="P193" s="252"/>
      <c r="R193" s="45"/>
    </row>
    <row r="194" spans="2:18" x14ac:dyDescent="0.25">
      <c r="B194" s="38"/>
      <c r="C194" s="38"/>
      <c r="D194" s="255"/>
      <c r="E194" s="256"/>
      <c r="F194" s="38"/>
      <c r="G194" s="38"/>
      <c r="H194" s="257"/>
      <c r="L194" s="249"/>
      <c r="M194" s="253"/>
      <c r="N194" s="344"/>
      <c r="O194" s="254"/>
      <c r="P194" s="252"/>
      <c r="R194" s="45"/>
    </row>
    <row r="195" spans="2:18" x14ac:dyDescent="0.25">
      <c r="B195" s="38"/>
      <c r="C195" s="38"/>
      <c r="D195" s="255"/>
      <c r="E195" s="256"/>
      <c r="F195" s="38"/>
      <c r="G195" s="38"/>
      <c r="H195" s="257"/>
      <c r="L195" s="249"/>
      <c r="M195" s="253"/>
      <c r="N195" s="344"/>
      <c r="O195" s="254"/>
      <c r="P195" s="252"/>
      <c r="R195" s="45"/>
    </row>
    <row r="196" spans="2:18" x14ac:dyDescent="0.25">
      <c r="B196" s="38"/>
      <c r="C196" s="38"/>
      <c r="D196" s="255"/>
      <c r="E196" s="256"/>
      <c r="F196" s="38"/>
      <c r="G196" s="38"/>
      <c r="H196" s="257"/>
      <c r="L196" s="249"/>
      <c r="M196" s="253"/>
      <c r="N196" s="344"/>
      <c r="O196" s="254"/>
      <c r="P196" s="252"/>
      <c r="R196" s="45"/>
    </row>
    <row r="197" spans="2:18" x14ac:dyDescent="0.25">
      <c r="B197" s="38"/>
      <c r="C197" s="38"/>
      <c r="D197" s="255"/>
      <c r="E197" s="256"/>
      <c r="F197" s="38"/>
      <c r="G197" s="38"/>
      <c r="H197" s="257"/>
      <c r="L197" s="249"/>
      <c r="M197" s="253"/>
      <c r="N197" s="344"/>
      <c r="O197" s="254"/>
      <c r="P197" s="252"/>
      <c r="R197" s="45"/>
    </row>
    <row r="198" spans="2:18" x14ac:dyDescent="0.25">
      <c r="B198" s="38"/>
      <c r="C198" s="38"/>
      <c r="D198" s="255"/>
      <c r="E198" s="256"/>
      <c r="F198" s="38"/>
      <c r="G198" s="38"/>
      <c r="H198" s="257"/>
      <c r="L198" s="249"/>
      <c r="M198" s="253"/>
      <c r="N198" s="344"/>
      <c r="O198" s="254"/>
      <c r="P198" s="252"/>
      <c r="R198" s="45"/>
    </row>
    <row r="199" spans="2:18" x14ac:dyDescent="0.25">
      <c r="B199" s="38"/>
      <c r="C199" s="38"/>
      <c r="D199" s="255"/>
      <c r="E199" s="256"/>
      <c r="F199" s="38"/>
      <c r="G199" s="38"/>
      <c r="H199" s="257"/>
      <c r="L199" s="249"/>
      <c r="M199" s="253"/>
      <c r="N199" s="344"/>
      <c r="O199" s="254"/>
      <c r="P199" s="252"/>
      <c r="R199" s="45"/>
    </row>
    <row r="200" spans="2:18" x14ac:dyDescent="0.25">
      <c r="B200" s="38"/>
      <c r="C200" s="38"/>
      <c r="D200" s="255"/>
      <c r="E200" s="256"/>
      <c r="F200" s="38"/>
      <c r="G200" s="38"/>
      <c r="H200" s="257"/>
      <c r="L200" s="249"/>
      <c r="M200" s="253"/>
      <c r="N200" s="344"/>
      <c r="O200" s="254"/>
      <c r="P200" s="252"/>
      <c r="R200" s="45"/>
    </row>
    <row r="201" spans="2:18" x14ac:dyDescent="0.25">
      <c r="B201" s="38"/>
      <c r="C201" s="38"/>
      <c r="D201" s="255"/>
      <c r="E201" s="256"/>
      <c r="F201" s="38"/>
      <c r="G201" s="38"/>
      <c r="H201" s="257"/>
      <c r="L201" s="249"/>
      <c r="M201" s="253"/>
      <c r="N201" s="344"/>
      <c r="O201" s="254"/>
      <c r="P201" s="252"/>
      <c r="R201" s="45"/>
    </row>
    <row r="202" spans="2:18" x14ac:dyDescent="0.25">
      <c r="B202" s="38"/>
      <c r="C202" s="38"/>
      <c r="D202" s="255"/>
      <c r="E202" s="256"/>
      <c r="F202" s="38"/>
      <c r="G202" s="38"/>
      <c r="H202" s="257"/>
      <c r="L202" s="249"/>
      <c r="M202" s="253"/>
      <c r="N202" s="344"/>
      <c r="O202" s="254"/>
      <c r="P202" s="252"/>
      <c r="R202" s="45"/>
    </row>
    <row r="203" spans="2:18" x14ac:dyDescent="0.25">
      <c r="B203" s="38"/>
      <c r="C203" s="38"/>
      <c r="D203" s="255"/>
      <c r="E203" s="256"/>
      <c r="F203" s="38"/>
      <c r="G203" s="38"/>
      <c r="H203" s="257"/>
      <c r="L203" s="249"/>
      <c r="M203" s="253"/>
      <c r="N203" s="344"/>
      <c r="O203" s="254"/>
      <c r="P203" s="252"/>
      <c r="R203" s="45"/>
    </row>
    <row r="204" spans="2:18" x14ac:dyDescent="0.25">
      <c r="B204" s="38"/>
      <c r="C204" s="38"/>
      <c r="D204" s="255"/>
      <c r="E204" s="256"/>
      <c r="F204" s="38"/>
      <c r="G204" s="38"/>
      <c r="H204" s="257"/>
      <c r="L204" s="249"/>
      <c r="M204" s="253"/>
      <c r="N204" s="344"/>
      <c r="O204" s="254"/>
      <c r="P204" s="252"/>
      <c r="R204" s="44"/>
    </row>
    <row r="205" spans="2:18" x14ac:dyDescent="0.25">
      <c r="B205" s="38"/>
      <c r="C205" s="38"/>
      <c r="D205" s="255"/>
      <c r="E205" s="256"/>
      <c r="F205" s="38"/>
      <c r="G205" s="38"/>
      <c r="H205" s="257"/>
      <c r="L205" s="249"/>
      <c r="M205" s="253"/>
      <c r="N205" s="344"/>
      <c r="O205" s="254"/>
      <c r="P205" s="252"/>
      <c r="R205" s="45"/>
    </row>
    <row r="206" spans="2:18" x14ac:dyDescent="0.25">
      <c r="B206" s="38"/>
      <c r="C206" s="38"/>
      <c r="D206" s="255"/>
      <c r="E206" s="256"/>
      <c r="F206" s="38"/>
      <c r="G206" s="38"/>
      <c r="H206" s="257"/>
      <c r="L206" s="249"/>
      <c r="M206" s="253"/>
      <c r="N206" s="344"/>
      <c r="O206" s="254"/>
      <c r="P206" s="252"/>
      <c r="R206" s="45"/>
    </row>
    <row r="207" spans="2:18" x14ac:dyDescent="0.25">
      <c r="B207" s="38"/>
      <c r="C207" s="38"/>
      <c r="D207" s="255"/>
      <c r="E207" s="256"/>
      <c r="F207" s="38"/>
      <c r="G207" s="38"/>
      <c r="H207" s="257"/>
      <c r="L207" s="249"/>
      <c r="M207" s="253"/>
      <c r="N207" s="344"/>
      <c r="O207" s="254"/>
      <c r="P207" s="252"/>
      <c r="R207" s="45"/>
    </row>
    <row r="208" spans="2:18" x14ac:dyDescent="0.25">
      <c r="B208" s="38"/>
      <c r="C208" s="38"/>
      <c r="D208" s="255"/>
      <c r="E208" s="256"/>
      <c r="F208" s="38"/>
      <c r="G208" s="38"/>
      <c r="H208" s="257"/>
      <c r="L208" s="249"/>
      <c r="M208" s="253"/>
      <c r="N208" s="344"/>
      <c r="O208" s="254"/>
      <c r="P208" s="252"/>
      <c r="R208" s="45"/>
    </row>
    <row r="209" spans="2:18" x14ac:dyDescent="0.25">
      <c r="B209" s="38"/>
      <c r="C209" s="38"/>
      <c r="D209" s="255"/>
      <c r="E209" s="256"/>
      <c r="F209" s="38"/>
      <c r="G209" s="38"/>
      <c r="H209" s="257"/>
      <c r="L209" s="249"/>
      <c r="M209" s="253"/>
      <c r="N209" s="344"/>
      <c r="O209" s="254"/>
      <c r="P209" s="252"/>
      <c r="R209" s="45"/>
    </row>
    <row r="210" spans="2:18" x14ac:dyDescent="0.25">
      <c r="B210" s="38"/>
      <c r="C210" s="38"/>
      <c r="D210" s="255"/>
      <c r="E210" s="256"/>
      <c r="F210" s="38"/>
      <c r="G210" s="38"/>
      <c r="H210" s="257"/>
      <c r="L210" s="249"/>
      <c r="M210" s="253"/>
      <c r="N210" s="344"/>
      <c r="O210" s="254"/>
      <c r="P210" s="252"/>
      <c r="R210" s="45"/>
    </row>
    <row r="211" spans="2:18" x14ac:dyDescent="0.25">
      <c r="B211" s="38"/>
      <c r="C211" s="38"/>
      <c r="D211" s="255"/>
      <c r="E211" s="256"/>
      <c r="F211" s="38"/>
      <c r="G211" s="38"/>
      <c r="H211" s="257"/>
      <c r="L211" s="249"/>
      <c r="M211" s="253"/>
      <c r="N211" s="344"/>
      <c r="O211" s="254"/>
      <c r="P211" s="252"/>
      <c r="R211" s="45"/>
    </row>
    <row r="212" spans="2:18" x14ac:dyDescent="0.25">
      <c r="B212" s="38"/>
      <c r="C212" s="38"/>
      <c r="D212" s="255"/>
      <c r="E212" s="256"/>
      <c r="F212" s="38"/>
      <c r="G212" s="38"/>
      <c r="H212" s="257"/>
      <c r="L212" s="249"/>
      <c r="M212" s="253"/>
      <c r="N212" s="344"/>
      <c r="O212" s="254"/>
      <c r="P212" s="252"/>
      <c r="R212" s="45"/>
    </row>
    <row r="213" spans="2:18" x14ac:dyDescent="0.25">
      <c r="B213" s="38"/>
      <c r="C213" s="38"/>
      <c r="D213" s="255"/>
      <c r="E213" s="256"/>
      <c r="F213" s="38"/>
      <c r="G213" s="38"/>
      <c r="H213" s="257"/>
      <c r="L213" s="249"/>
      <c r="M213" s="253"/>
      <c r="N213" s="344"/>
      <c r="O213" s="254"/>
      <c r="P213" s="252"/>
      <c r="R213" s="45"/>
    </row>
    <row r="214" spans="2:18" x14ac:dyDescent="0.25">
      <c r="B214" s="38"/>
      <c r="C214" s="38"/>
      <c r="D214" s="255"/>
      <c r="E214" s="256"/>
      <c r="F214" s="38"/>
      <c r="G214" s="38"/>
      <c r="H214" s="257"/>
      <c r="L214" s="249"/>
      <c r="M214" s="253"/>
      <c r="N214" s="344"/>
      <c r="O214" s="254"/>
      <c r="P214" s="252"/>
      <c r="R214" s="45"/>
    </row>
    <row r="215" spans="2:18" x14ac:dyDescent="0.25">
      <c r="B215" s="38"/>
      <c r="C215" s="38"/>
      <c r="D215" s="255"/>
      <c r="E215" s="256"/>
      <c r="F215" s="38"/>
      <c r="G215" s="38"/>
      <c r="H215" s="257"/>
      <c r="L215" s="249"/>
      <c r="M215" s="253"/>
      <c r="N215" s="344"/>
      <c r="O215" s="254"/>
      <c r="P215" s="252"/>
      <c r="R215" s="45"/>
    </row>
    <row r="216" spans="2:18" x14ac:dyDescent="0.25">
      <c r="B216" s="38"/>
      <c r="C216" s="38"/>
      <c r="D216" s="255"/>
      <c r="E216" s="256"/>
      <c r="F216" s="38"/>
      <c r="G216" s="38"/>
      <c r="H216" s="257"/>
      <c r="L216" s="249"/>
      <c r="M216" s="253"/>
      <c r="N216" s="344"/>
      <c r="O216" s="254"/>
      <c r="P216" s="252"/>
      <c r="R216" s="45"/>
    </row>
    <row r="217" spans="2:18" x14ac:dyDescent="0.25">
      <c r="B217" s="38"/>
      <c r="C217" s="38"/>
      <c r="D217" s="255"/>
      <c r="E217" s="256"/>
      <c r="F217" s="38"/>
      <c r="G217" s="38"/>
      <c r="H217" s="257"/>
      <c r="L217" s="249"/>
      <c r="M217" s="253"/>
      <c r="N217" s="344"/>
      <c r="O217" s="254"/>
      <c r="P217" s="252"/>
      <c r="R217" s="45"/>
    </row>
    <row r="218" spans="2:18" x14ac:dyDescent="0.25">
      <c r="B218" s="38"/>
      <c r="C218" s="38"/>
      <c r="D218" s="255"/>
      <c r="E218" s="256"/>
      <c r="F218" s="38"/>
      <c r="G218" s="38"/>
      <c r="H218" s="257"/>
      <c r="L218" s="249"/>
      <c r="M218" s="253"/>
      <c r="N218" s="344"/>
      <c r="O218" s="254"/>
      <c r="P218" s="252"/>
      <c r="R218" s="45"/>
    </row>
    <row r="219" spans="2:18" x14ac:dyDescent="0.25">
      <c r="B219" s="38"/>
      <c r="C219" s="38"/>
      <c r="D219" s="255"/>
      <c r="E219" s="256"/>
      <c r="F219" s="38"/>
      <c r="G219" s="38"/>
      <c r="H219" s="257"/>
      <c r="L219" s="249"/>
      <c r="M219" s="253"/>
      <c r="N219" s="344"/>
      <c r="O219" s="254"/>
      <c r="P219" s="252"/>
      <c r="R219" s="45"/>
    </row>
    <row r="220" spans="2:18" x14ac:dyDescent="0.25">
      <c r="B220" s="38"/>
      <c r="C220" s="38"/>
      <c r="D220" s="255"/>
      <c r="E220" s="256"/>
      <c r="F220" s="38"/>
      <c r="G220" s="38"/>
      <c r="H220" s="257"/>
      <c r="L220" s="249"/>
      <c r="M220" s="253"/>
      <c r="N220" s="344"/>
      <c r="O220" s="254"/>
      <c r="P220" s="252"/>
      <c r="R220" s="45"/>
    </row>
    <row r="221" spans="2:18" x14ac:dyDescent="0.25">
      <c r="B221" s="38"/>
      <c r="C221" s="38"/>
      <c r="D221" s="255"/>
      <c r="E221" s="256"/>
      <c r="F221" s="38"/>
      <c r="G221" s="38"/>
      <c r="H221" s="257"/>
      <c r="L221" s="249"/>
      <c r="M221" s="253"/>
      <c r="N221" s="344"/>
      <c r="O221" s="254"/>
      <c r="P221" s="252"/>
      <c r="R221" s="45"/>
    </row>
    <row r="222" spans="2:18" x14ac:dyDescent="0.25">
      <c r="B222" s="38"/>
      <c r="C222" s="38"/>
      <c r="D222" s="255"/>
      <c r="E222" s="256"/>
      <c r="F222" s="38"/>
      <c r="G222" s="38"/>
      <c r="H222" s="257"/>
      <c r="L222" s="249"/>
      <c r="M222" s="253"/>
      <c r="N222" s="344"/>
      <c r="O222" s="254"/>
      <c r="P222" s="252"/>
      <c r="R222" s="45"/>
    </row>
    <row r="223" spans="2:18" x14ac:dyDescent="0.25">
      <c r="B223" s="38"/>
      <c r="C223" s="38"/>
      <c r="D223" s="255"/>
      <c r="E223" s="256"/>
      <c r="F223" s="38"/>
      <c r="G223" s="38"/>
      <c r="H223" s="257"/>
      <c r="L223" s="249"/>
      <c r="M223" s="253"/>
      <c r="N223" s="344"/>
      <c r="O223" s="254"/>
      <c r="P223" s="252"/>
      <c r="R223" s="45"/>
    </row>
    <row r="224" spans="2:18" x14ac:dyDescent="0.25">
      <c r="B224" s="38"/>
      <c r="C224" s="38"/>
      <c r="D224" s="255"/>
      <c r="E224" s="256"/>
      <c r="F224" s="38"/>
      <c r="G224" s="38"/>
      <c r="H224" s="257"/>
      <c r="L224" s="249"/>
      <c r="M224" s="253"/>
      <c r="N224" s="344"/>
      <c r="O224" s="254"/>
      <c r="P224" s="252"/>
      <c r="R224" s="45"/>
    </row>
    <row r="225" spans="2:18" x14ac:dyDescent="0.25">
      <c r="B225" s="38"/>
      <c r="C225" s="38"/>
      <c r="D225" s="255"/>
      <c r="E225" s="256"/>
      <c r="F225" s="38"/>
      <c r="G225" s="38"/>
      <c r="H225" s="257"/>
      <c r="L225" s="249"/>
      <c r="M225" s="253"/>
      <c r="N225" s="344"/>
      <c r="O225" s="254"/>
      <c r="P225" s="252"/>
      <c r="R225" s="45"/>
    </row>
    <row r="226" spans="2:18" x14ac:dyDescent="0.25">
      <c r="B226" s="38"/>
      <c r="C226" s="38"/>
      <c r="D226" s="255"/>
      <c r="E226" s="256"/>
      <c r="F226" s="38"/>
      <c r="G226" s="38"/>
      <c r="H226" s="257"/>
      <c r="L226" s="249"/>
      <c r="M226" s="253"/>
      <c r="N226" s="344"/>
      <c r="O226" s="254"/>
      <c r="P226" s="252"/>
      <c r="R226" s="45"/>
    </row>
    <row r="227" spans="2:18" x14ac:dyDescent="0.25">
      <c r="B227" s="38"/>
      <c r="C227" s="38"/>
      <c r="D227" s="255"/>
      <c r="E227" s="256"/>
      <c r="F227" s="38"/>
      <c r="G227" s="38"/>
      <c r="H227" s="257"/>
      <c r="L227" s="249"/>
      <c r="M227" s="253"/>
      <c r="N227" s="344"/>
      <c r="O227" s="254"/>
      <c r="P227" s="252"/>
      <c r="R227" s="45"/>
    </row>
    <row r="228" spans="2:18" x14ac:dyDescent="0.25">
      <c r="B228" s="38"/>
      <c r="C228" s="38"/>
      <c r="D228" s="255"/>
      <c r="E228" s="256"/>
      <c r="F228" s="38"/>
      <c r="G228" s="38"/>
      <c r="H228" s="257"/>
      <c r="L228" s="249"/>
      <c r="M228" s="253"/>
      <c r="N228" s="344"/>
      <c r="O228" s="254"/>
      <c r="P228" s="252"/>
      <c r="R228" s="45"/>
    </row>
    <row r="229" spans="2:18" x14ac:dyDescent="0.25">
      <c r="B229" s="38"/>
      <c r="C229" s="38"/>
      <c r="D229" s="255"/>
      <c r="E229" s="256"/>
      <c r="F229" s="38"/>
      <c r="G229" s="38"/>
      <c r="H229" s="257"/>
      <c r="L229" s="249"/>
      <c r="M229" s="253"/>
      <c r="N229" s="344"/>
      <c r="O229" s="254"/>
      <c r="P229" s="252"/>
      <c r="R229" s="45"/>
    </row>
    <row r="230" spans="2:18" x14ac:dyDescent="0.25">
      <c r="B230" s="38"/>
      <c r="C230" s="38"/>
      <c r="D230" s="255"/>
      <c r="E230" s="256"/>
      <c r="F230" s="38"/>
      <c r="G230" s="38"/>
      <c r="H230" s="257"/>
      <c r="L230" s="249"/>
      <c r="M230" s="253"/>
      <c r="N230" s="344"/>
      <c r="O230" s="254"/>
      <c r="P230" s="252"/>
      <c r="R230" s="45"/>
    </row>
    <row r="231" spans="2:18" x14ac:dyDescent="0.25">
      <c r="B231" s="38"/>
      <c r="C231" s="38"/>
      <c r="D231" s="255"/>
      <c r="E231" s="256"/>
      <c r="F231" s="38"/>
      <c r="G231" s="38"/>
      <c r="H231" s="257"/>
      <c r="L231" s="249"/>
      <c r="M231" s="253"/>
      <c r="N231" s="344"/>
      <c r="O231" s="254"/>
      <c r="P231" s="252"/>
      <c r="R231" s="45"/>
    </row>
    <row r="232" spans="2:18" x14ac:dyDescent="0.25">
      <c r="B232" s="38"/>
      <c r="C232" s="38"/>
      <c r="D232" s="255"/>
      <c r="E232" s="256"/>
      <c r="F232" s="38"/>
      <c r="G232" s="38"/>
      <c r="H232" s="257"/>
      <c r="L232" s="249"/>
      <c r="M232" s="253"/>
      <c r="N232" s="344"/>
      <c r="O232" s="254"/>
      <c r="P232" s="252"/>
      <c r="R232" s="45"/>
    </row>
    <row r="233" spans="2:18" x14ac:dyDescent="0.25">
      <c r="B233" s="38"/>
      <c r="C233" s="38"/>
      <c r="D233" s="255"/>
      <c r="E233" s="256"/>
      <c r="F233" s="38"/>
      <c r="G233" s="38"/>
      <c r="H233" s="257"/>
      <c r="L233" s="249"/>
      <c r="M233" s="253"/>
      <c r="N233" s="344"/>
      <c r="O233" s="254"/>
      <c r="P233" s="252"/>
      <c r="R233" s="45"/>
    </row>
    <row r="234" spans="2:18" x14ac:dyDescent="0.25">
      <c r="B234" s="38"/>
      <c r="C234" s="38"/>
      <c r="D234" s="255"/>
      <c r="E234" s="256"/>
      <c r="F234" s="38"/>
      <c r="G234" s="38"/>
      <c r="H234" s="257"/>
      <c r="L234" s="249"/>
      <c r="M234" s="253"/>
      <c r="N234" s="344"/>
      <c r="O234" s="254"/>
      <c r="P234" s="252"/>
      <c r="R234" s="45"/>
    </row>
    <row r="235" spans="2:18" x14ac:dyDescent="0.25">
      <c r="B235" s="38"/>
      <c r="C235" s="38"/>
      <c r="D235" s="255"/>
      <c r="E235" s="256"/>
      <c r="F235" s="38"/>
      <c r="G235" s="38"/>
      <c r="H235" s="257"/>
      <c r="L235" s="249"/>
      <c r="M235" s="253"/>
      <c r="N235" s="344"/>
      <c r="O235" s="254"/>
      <c r="P235" s="252"/>
      <c r="R235" s="45"/>
    </row>
    <row r="236" spans="2:18" x14ac:dyDescent="0.25">
      <c r="B236" s="38"/>
      <c r="C236" s="38"/>
      <c r="D236" s="255"/>
      <c r="E236" s="256"/>
      <c r="F236" s="38"/>
      <c r="G236" s="38"/>
      <c r="H236" s="257"/>
      <c r="L236" s="249"/>
      <c r="M236" s="253"/>
      <c r="N236" s="344"/>
      <c r="O236" s="254"/>
      <c r="P236" s="252"/>
      <c r="R236" s="45"/>
    </row>
    <row r="237" spans="2:18" x14ac:dyDescent="0.25">
      <c r="B237" s="38"/>
      <c r="C237" s="38"/>
      <c r="D237" s="255"/>
      <c r="E237" s="256"/>
      <c r="F237" s="38"/>
      <c r="G237" s="38"/>
      <c r="H237" s="257"/>
      <c r="L237" s="249"/>
      <c r="M237" s="253"/>
      <c r="N237" s="344"/>
      <c r="O237" s="254"/>
      <c r="P237" s="252"/>
      <c r="R237" s="45"/>
    </row>
    <row r="238" spans="2:18" x14ac:dyDescent="0.25">
      <c r="B238" s="38"/>
      <c r="C238" s="38"/>
      <c r="D238" s="255"/>
      <c r="E238" s="256"/>
      <c r="F238" s="38"/>
      <c r="G238" s="38"/>
      <c r="H238" s="257"/>
      <c r="L238" s="249"/>
      <c r="M238" s="253"/>
      <c r="N238" s="344"/>
      <c r="O238" s="254"/>
      <c r="P238" s="252"/>
      <c r="R238" s="45"/>
    </row>
    <row r="239" spans="2:18" x14ac:dyDescent="0.25">
      <c r="B239" s="38"/>
      <c r="C239" s="38"/>
      <c r="D239" s="255"/>
      <c r="E239" s="256"/>
      <c r="F239" s="38"/>
      <c r="G239" s="38"/>
      <c r="H239" s="257"/>
      <c r="L239" s="249"/>
      <c r="M239" s="253"/>
      <c r="N239" s="344"/>
      <c r="O239" s="254"/>
      <c r="P239" s="252"/>
      <c r="R239" s="45"/>
    </row>
    <row r="240" spans="2:18" x14ac:dyDescent="0.25">
      <c r="B240" s="38"/>
      <c r="C240" s="38"/>
      <c r="D240" s="255"/>
      <c r="E240" s="256"/>
      <c r="F240" s="38"/>
      <c r="G240" s="38"/>
      <c r="H240" s="257"/>
      <c r="L240" s="249"/>
      <c r="M240" s="253"/>
      <c r="N240" s="344"/>
      <c r="O240" s="254"/>
      <c r="P240" s="252"/>
      <c r="R240" s="45"/>
    </row>
    <row r="241" spans="2:18" x14ac:dyDescent="0.25">
      <c r="B241" s="38"/>
      <c r="C241" s="38"/>
      <c r="D241" s="255"/>
      <c r="E241" s="256"/>
      <c r="F241" s="38"/>
      <c r="G241" s="38"/>
      <c r="H241" s="257"/>
      <c r="L241" s="249"/>
      <c r="M241" s="253"/>
      <c r="N241" s="344"/>
      <c r="O241" s="254"/>
      <c r="P241" s="252"/>
      <c r="R241" s="45"/>
    </row>
    <row r="242" spans="2:18" x14ac:dyDescent="0.25">
      <c r="B242" s="38"/>
      <c r="C242" s="38"/>
      <c r="D242" s="255"/>
      <c r="E242" s="256"/>
      <c r="F242" s="38"/>
      <c r="G242" s="38"/>
      <c r="H242" s="257"/>
      <c r="L242" s="249"/>
      <c r="M242" s="253"/>
      <c r="N242" s="344"/>
      <c r="O242" s="254"/>
      <c r="P242" s="252"/>
      <c r="R242" s="44"/>
    </row>
    <row r="243" spans="2:18" x14ac:dyDescent="0.25">
      <c r="B243" s="38"/>
      <c r="C243" s="38"/>
      <c r="D243" s="255"/>
      <c r="E243" s="256"/>
      <c r="F243" s="38"/>
      <c r="G243" s="38"/>
      <c r="H243" s="257"/>
      <c r="L243" s="249"/>
      <c r="M243" s="253"/>
      <c r="N243" s="344"/>
      <c r="O243" s="254"/>
      <c r="P243" s="252"/>
      <c r="R243" s="45"/>
    </row>
    <row r="244" spans="2:18" x14ac:dyDescent="0.25">
      <c r="B244" s="38"/>
      <c r="C244" s="38"/>
      <c r="D244" s="255"/>
      <c r="E244" s="256"/>
      <c r="F244" s="38"/>
      <c r="G244" s="38"/>
      <c r="H244" s="257"/>
      <c r="L244" s="249"/>
      <c r="M244" s="253"/>
      <c r="N244" s="344"/>
      <c r="O244" s="254"/>
      <c r="P244" s="252"/>
      <c r="R244" s="45"/>
    </row>
    <row r="245" spans="2:18" x14ac:dyDescent="0.25">
      <c r="B245" s="38"/>
      <c r="C245" s="38"/>
      <c r="D245" s="255"/>
      <c r="E245" s="256"/>
      <c r="F245" s="38"/>
      <c r="G245" s="38"/>
      <c r="H245" s="257"/>
      <c r="L245" s="249"/>
      <c r="M245" s="253"/>
      <c r="N245" s="344"/>
      <c r="O245" s="254"/>
      <c r="P245" s="252"/>
      <c r="R245" s="45"/>
    </row>
    <row r="246" spans="2:18" x14ac:dyDescent="0.25">
      <c r="B246" s="38"/>
      <c r="C246" s="38"/>
      <c r="D246" s="255"/>
      <c r="E246" s="256"/>
      <c r="F246" s="38"/>
      <c r="G246" s="38"/>
      <c r="H246" s="257"/>
      <c r="L246" s="249"/>
      <c r="M246" s="253"/>
      <c r="N246" s="344"/>
      <c r="O246" s="254"/>
      <c r="P246" s="252"/>
      <c r="R246" s="45"/>
    </row>
    <row r="247" spans="2:18" x14ac:dyDescent="0.25">
      <c r="B247" s="38"/>
      <c r="C247" s="38"/>
      <c r="D247" s="255"/>
      <c r="E247" s="256"/>
      <c r="F247" s="38"/>
      <c r="G247" s="38"/>
      <c r="H247" s="257"/>
      <c r="L247" s="249"/>
      <c r="M247" s="253"/>
      <c r="N247" s="344"/>
      <c r="O247" s="254"/>
      <c r="P247" s="252"/>
      <c r="R247" s="45"/>
    </row>
    <row r="248" spans="2:18" x14ac:dyDescent="0.25">
      <c r="B248" s="38"/>
      <c r="C248" s="38"/>
      <c r="D248" s="255"/>
      <c r="E248" s="256"/>
      <c r="F248" s="38"/>
      <c r="G248" s="38"/>
      <c r="H248" s="257"/>
      <c r="L248" s="249"/>
      <c r="M248" s="253"/>
      <c r="N248" s="344"/>
      <c r="O248" s="254"/>
      <c r="P248" s="252"/>
      <c r="R248" s="45"/>
    </row>
    <row r="249" spans="2:18" x14ac:dyDescent="0.25">
      <c r="B249" s="38"/>
      <c r="C249" s="38"/>
      <c r="D249" s="255"/>
      <c r="E249" s="256"/>
      <c r="F249" s="38"/>
      <c r="G249" s="38"/>
      <c r="H249" s="257"/>
      <c r="L249" s="249"/>
      <c r="M249" s="253"/>
      <c r="N249" s="344"/>
      <c r="O249" s="254"/>
      <c r="P249" s="252"/>
      <c r="R249" s="45"/>
    </row>
    <row r="250" spans="2:18" x14ac:dyDescent="0.25">
      <c r="B250" s="38"/>
      <c r="C250" s="38"/>
      <c r="D250" s="255"/>
      <c r="E250" s="256"/>
      <c r="F250" s="38"/>
      <c r="G250" s="38"/>
      <c r="H250" s="257"/>
      <c r="L250" s="249"/>
      <c r="M250" s="253"/>
      <c r="N250" s="344"/>
      <c r="O250" s="254"/>
      <c r="P250" s="252"/>
      <c r="R250" s="45"/>
    </row>
    <row r="251" spans="2:18" x14ac:dyDescent="0.25">
      <c r="B251" s="38"/>
      <c r="C251" s="38"/>
      <c r="D251" s="255"/>
      <c r="E251" s="256"/>
      <c r="F251" s="38"/>
      <c r="G251" s="38"/>
      <c r="H251" s="257"/>
      <c r="L251" s="249"/>
      <c r="M251" s="253"/>
      <c r="N251" s="344"/>
      <c r="O251" s="254"/>
      <c r="P251" s="252"/>
      <c r="R251" s="45"/>
    </row>
    <row r="252" spans="2:18" x14ac:dyDescent="0.25">
      <c r="B252" s="38"/>
      <c r="C252" s="38"/>
      <c r="D252" s="255"/>
      <c r="E252" s="256"/>
      <c r="F252" s="38"/>
      <c r="G252" s="38"/>
      <c r="H252" s="257"/>
      <c r="L252" s="249"/>
      <c r="M252" s="253"/>
      <c r="N252" s="344"/>
      <c r="O252" s="254"/>
      <c r="P252" s="252"/>
      <c r="R252" s="45"/>
    </row>
    <row r="253" spans="2:18" x14ac:dyDescent="0.25">
      <c r="B253" s="38"/>
      <c r="C253" s="38"/>
      <c r="D253" s="255"/>
      <c r="E253" s="256"/>
      <c r="F253" s="38"/>
      <c r="G253" s="38"/>
      <c r="H253" s="257"/>
      <c r="L253" s="249"/>
      <c r="M253" s="253"/>
      <c r="N253" s="344"/>
      <c r="O253" s="254"/>
      <c r="P253" s="252"/>
      <c r="R253" s="45"/>
    </row>
    <row r="254" spans="2:18" x14ac:dyDescent="0.25">
      <c r="B254" s="38"/>
      <c r="C254" s="38"/>
      <c r="D254" s="255"/>
      <c r="E254" s="256"/>
      <c r="F254" s="38"/>
      <c r="G254" s="38"/>
      <c r="H254" s="257"/>
      <c r="L254" s="249"/>
      <c r="M254" s="253"/>
      <c r="N254" s="344"/>
      <c r="O254" s="254"/>
      <c r="P254" s="252"/>
      <c r="R254" s="45"/>
    </row>
    <row r="255" spans="2:18" x14ac:dyDescent="0.25">
      <c r="B255" s="38"/>
      <c r="C255" s="38"/>
      <c r="D255" s="255"/>
      <c r="E255" s="256"/>
      <c r="F255" s="38"/>
      <c r="G255" s="38"/>
      <c r="H255" s="257"/>
      <c r="L255" s="249"/>
      <c r="M255" s="253"/>
      <c r="N255" s="344"/>
      <c r="O255" s="254"/>
      <c r="P255" s="252"/>
      <c r="R255" s="44"/>
    </row>
    <row r="256" spans="2:18" x14ac:dyDescent="0.25">
      <c r="B256" s="38"/>
      <c r="C256" s="38"/>
      <c r="D256" s="255"/>
      <c r="E256" s="256"/>
      <c r="F256" s="38"/>
      <c r="G256" s="38"/>
      <c r="H256" s="257"/>
      <c r="L256" s="249"/>
      <c r="M256" s="253"/>
      <c r="N256" s="344"/>
      <c r="O256" s="254"/>
      <c r="P256" s="252"/>
      <c r="R256" s="45"/>
    </row>
    <row r="257" spans="2:18" x14ac:dyDescent="0.25">
      <c r="B257" s="38"/>
      <c r="C257" s="38"/>
      <c r="D257" s="255"/>
      <c r="E257" s="256"/>
      <c r="F257" s="38"/>
      <c r="G257" s="38"/>
      <c r="H257" s="257"/>
      <c r="L257" s="249"/>
      <c r="M257" s="253"/>
      <c r="N257" s="344"/>
      <c r="O257" s="254"/>
      <c r="P257" s="252"/>
      <c r="R257" s="45"/>
    </row>
    <row r="258" spans="2:18" x14ac:dyDescent="0.25">
      <c r="B258" s="38"/>
      <c r="C258" s="38"/>
      <c r="D258" s="255"/>
      <c r="E258" s="256"/>
      <c r="F258" s="38"/>
      <c r="G258" s="38"/>
      <c r="H258" s="257"/>
      <c r="L258" s="249"/>
      <c r="M258" s="253"/>
      <c r="N258" s="344"/>
      <c r="O258" s="254"/>
      <c r="P258" s="252"/>
      <c r="R258" s="45"/>
    </row>
    <row r="259" spans="2:18" x14ac:dyDescent="0.25">
      <c r="B259" s="38"/>
      <c r="C259" s="38"/>
      <c r="D259" s="255"/>
      <c r="E259" s="256"/>
      <c r="F259" s="38"/>
      <c r="G259" s="38"/>
      <c r="H259" s="257"/>
      <c r="L259" s="249"/>
      <c r="M259" s="253"/>
      <c r="N259" s="344"/>
      <c r="O259" s="254"/>
      <c r="P259" s="252"/>
      <c r="R259" s="45"/>
    </row>
    <row r="260" spans="2:18" x14ac:dyDescent="0.25">
      <c r="B260" s="38"/>
      <c r="C260" s="38"/>
      <c r="D260" s="255"/>
      <c r="E260" s="256"/>
      <c r="F260" s="38"/>
      <c r="G260" s="38"/>
      <c r="H260" s="257"/>
      <c r="L260" s="249"/>
      <c r="M260" s="253"/>
      <c r="N260" s="344"/>
      <c r="O260" s="254"/>
      <c r="P260" s="252"/>
      <c r="R260" s="45"/>
    </row>
    <row r="261" spans="2:18" x14ac:dyDescent="0.25">
      <c r="R261" s="45"/>
    </row>
    <row r="262" spans="2:18" x14ac:dyDescent="0.25">
      <c r="R262" s="45"/>
    </row>
    <row r="263" spans="2:18" x14ac:dyDescent="0.25">
      <c r="R263" s="45"/>
    </row>
    <row r="264" spans="2:18" x14ac:dyDescent="0.25">
      <c r="R264" s="45"/>
    </row>
    <row r="265" spans="2:18" x14ac:dyDescent="0.25">
      <c r="R265" s="45"/>
    </row>
    <row r="266" spans="2:18" x14ac:dyDescent="0.25">
      <c r="R266" s="44"/>
    </row>
    <row r="267" spans="2:18" x14ac:dyDescent="0.25">
      <c r="R267" s="45"/>
    </row>
    <row r="268" spans="2:18" x14ac:dyDescent="0.25">
      <c r="R268" s="45"/>
    </row>
    <row r="269" spans="2:18" x14ac:dyDescent="0.25">
      <c r="R269" s="45"/>
    </row>
    <row r="270" spans="2:18" x14ac:dyDescent="0.25">
      <c r="R270" s="45"/>
    </row>
    <row r="271" spans="2:18" x14ac:dyDescent="0.25">
      <c r="R271" s="45"/>
    </row>
    <row r="272" spans="2:18" x14ac:dyDescent="0.25">
      <c r="R272" s="45"/>
    </row>
    <row r="273" spans="18:18" x14ac:dyDescent="0.25">
      <c r="R273" s="45"/>
    </row>
    <row r="274" spans="18:18" x14ac:dyDescent="0.25">
      <c r="R274" s="45"/>
    </row>
    <row r="275" spans="18:18" x14ac:dyDescent="0.25">
      <c r="R275" s="45"/>
    </row>
    <row r="276" spans="18:18" x14ac:dyDescent="0.25">
      <c r="R276" s="45"/>
    </row>
    <row r="277" spans="18:18" x14ac:dyDescent="0.25">
      <c r="R277" s="45"/>
    </row>
    <row r="278" spans="18:18" x14ac:dyDescent="0.25">
      <c r="R278" s="46"/>
    </row>
  </sheetData>
  <sheetProtection algorithmName="SHA-512" hashValue="xtSExCtcdR+kUsQoh1TYhUzh+NTlEakepKVU1lfLbZEmabPf9QXq6wVo/5Nj7oKSThUkn1yqWzAfSCtnt7lrAw==" saltValue="5dEtC+2kp+e2lXldDcLdYQ==" spinCount="100000" sheet="1" objects="1" scenarios="1"/>
  <mergeCells count="1">
    <mergeCell ref="I2:J2"/>
  </mergeCells>
  <hyperlinks>
    <hyperlink ref="F86" r:id="rId1" display="CAT2 Look-Up" xr:uid="{C0335AC7-7460-4330-B8A6-91CD75019613}"/>
    <hyperlink ref="N2" r:id="rId2" xr:uid="{83AFBE83-6D6E-4FD4-8E7D-84DCB24D47C7}"/>
  </hyperlinks>
  <pageMargins left="0.7" right="0.7" top="0.75" bottom="0.75" header="0.3" footer="0.3"/>
  <pageSetup paperSize="5" scale="73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19CA-24A0-469F-ABB3-4C2A71A13531}">
  <dimension ref="A1:M580"/>
  <sheetViews>
    <sheetView workbookViewId="0">
      <pane ySplit="1" topLeftCell="A239" activePane="bottomLeft" state="frozen"/>
      <selection activeCell="B1" sqref="B1"/>
      <selection pane="bottomLeft" activeCell="D242" sqref="D242"/>
    </sheetView>
  </sheetViews>
  <sheetFormatPr defaultRowHeight="15" x14ac:dyDescent="0.25"/>
  <cols>
    <col min="1" max="1" width="48.85546875" style="429" bestFit="1" customWidth="1"/>
    <col min="2" max="2" width="9.140625" style="473"/>
    <col min="3" max="3" width="10.85546875" style="474" customWidth="1"/>
    <col min="4" max="4" width="17.85546875" style="471" customWidth="1"/>
    <col min="5" max="5" width="15.85546875" style="472" customWidth="1"/>
    <col min="6" max="6" width="14.140625" style="466" bestFit="1" customWidth="1"/>
    <col min="7" max="7" width="15.85546875" style="467" bestFit="1" customWidth="1"/>
    <col min="8" max="8" width="14.85546875" style="468" customWidth="1"/>
    <col min="9" max="9" width="21.85546875" style="469" bestFit="1" customWidth="1"/>
    <col min="10" max="11" width="9.140625" style="412"/>
    <col min="12" max="12" width="10.140625" bestFit="1" customWidth="1"/>
  </cols>
  <sheetData>
    <row r="1" spans="1:13" ht="88.5" customHeight="1" thickBot="1" x14ac:dyDescent="0.3">
      <c r="A1" s="169" t="s">
        <v>296</v>
      </c>
      <c r="B1" s="172" t="s">
        <v>1158</v>
      </c>
      <c r="C1" s="172" t="s">
        <v>1157</v>
      </c>
      <c r="D1" s="262" t="s">
        <v>1422</v>
      </c>
      <c r="E1" s="179" t="s">
        <v>1160</v>
      </c>
      <c r="F1" s="444" t="s">
        <v>1430</v>
      </c>
      <c r="G1" s="401" t="s">
        <v>1431</v>
      </c>
      <c r="H1" s="445" t="s">
        <v>1432</v>
      </c>
      <c r="I1" s="446" t="s">
        <v>1427</v>
      </c>
      <c r="J1" s="442"/>
      <c r="K1" s="443"/>
      <c r="L1" s="403"/>
      <c r="M1" s="403"/>
    </row>
    <row r="2" spans="1:13" ht="15.75" thickTop="1" x14ac:dyDescent="0.25">
      <c r="A2" s="447" t="s">
        <v>1217</v>
      </c>
      <c r="B2" s="448">
        <v>0.85</v>
      </c>
      <c r="C2" s="448">
        <v>0.15000000000000002</v>
      </c>
      <c r="D2" s="449">
        <v>10000</v>
      </c>
      <c r="E2" s="450">
        <v>17487.560000000001</v>
      </c>
      <c r="F2" s="451">
        <v>20573.600000000002</v>
      </c>
      <c r="G2" s="452">
        <v>17487.560000000001</v>
      </c>
      <c r="H2" s="453">
        <v>3086.0400000000009</v>
      </c>
      <c r="I2" s="454">
        <v>6913.9599999999991</v>
      </c>
      <c r="J2" s="426"/>
      <c r="K2" s="427"/>
      <c r="L2" s="260"/>
      <c r="M2" s="403"/>
    </row>
    <row r="3" spans="1:13" s="102" customFormat="1" x14ac:dyDescent="0.25">
      <c r="A3" s="164" t="s">
        <v>298</v>
      </c>
      <c r="B3" s="475">
        <v>0.85</v>
      </c>
      <c r="C3" s="475">
        <f>1-B3</f>
        <v>0.15000000000000002</v>
      </c>
      <c r="D3" s="462">
        <v>43450</v>
      </c>
      <c r="E3" s="455">
        <v>173400</v>
      </c>
      <c r="F3" s="456">
        <v>204000</v>
      </c>
      <c r="G3" s="457">
        <v>173400</v>
      </c>
      <c r="H3" s="458">
        <v>30600.000000000004</v>
      </c>
      <c r="I3" s="459">
        <v>12849.999999999996</v>
      </c>
      <c r="J3" s="426"/>
      <c r="K3" s="427"/>
      <c r="L3" s="260"/>
      <c r="M3" s="403"/>
    </row>
    <row r="4" spans="1:13" s="102" customFormat="1" x14ac:dyDescent="0.25">
      <c r="A4" s="165" t="s">
        <v>299</v>
      </c>
      <c r="B4" s="461">
        <v>0.7</v>
      </c>
      <c r="C4" s="461">
        <f>1-B4</f>
        <v>0.30000000000000004</v>
      </c>
      <c r="D4" s="449">
        <v>12630.3</v>
      </c>
      <c r="E4" s="450">
        <v>420</v>
      </c>
      <c r="F4" s="451">
        <v>600</v>
      </c>
      <c r="G4" s="452">
        <v>420</v>
      </c>
      <c r="H4" s="453">
        <v>180.00000000000003</v>
      </c>
      <c r="I4" s="460">
        <v>12450.3</v>
      </c>
      <c r="J4" s="426"/>
      <c r="K4" s="427"/>
      <c r="L4" s="260"/>
      <c r="M4" s="403"/>
    </row>
    <row r="5" spans="1:13" s="102" customFormat="1" x14ac:dyDescent="0.25">
      <c r="A5" s="164" t="s">
        <v>1218</v>
      </c>
      <c r="B5" s="475">
        <v>0.7</v>
      </c>
      <c r="C5" s="475">
        <v>0.30000000000000004</v>
      </c>
      <c r="D5" s="462">
        <v>7500</v>
      </c>
      <c r="E5" s="455" t="s">
        <v>1176</v>
      </c>
      <c r="F5" s="456" t="s">
        <v>1176</v>
      </c>
      <c r="G5" s="457" t="s">
        <v>1176</v>
      </c>
      <c r="H5" s="458" t="s">
        <v>1176</v>
      </c>
      <c r="I5" s="459" t="s">
        <v>1176</v>
      </c>
      <c r="J5" s="426"/>
      <c r="K5" s="427"/>
      <c r="L5" s="260"/>
      <c r="M5" s="403"/>
    </row>
    <row r="6" spans="1:13" s="102" customFormat="1" x14ac:dyDescent="0.25">
      <c r="A6" s="165" t="s">
        <v>1219</v>
      </c>
      <c r="B6" s="461">
        <v>0.7</v>
      </c>
      <c r="C6" s="461">
        <v>0.30000000000000004</v>
      </c>
      <c r="D6" s="449">
        <v>5000</v>
      </c>
      <c r="E6" s="450" t="s">
        <v>1176</v>
      </c>
      <c r="F6" s="451" t="s">
        <v>1176</v>
      </c>
      <c r="G6" s="452" t="s">
        <v>1176</v>
      </c>
      <c r="H6" s="453" t="s">
        <v>1176</v>
      </c>
      <c r="I6" s="460" t="s">
        <v>1176</v>
      </c>
      <c r="J6" s="426"/>
      <c r="K6" s="427"/>
      <c r="L6" s="260"/>
      <c r="M6" s="403"/>
    </row>
    <row r="7" spans="1:13" s="102" customFormat="1" x14ac:dyDescent="0.25">
      <c r="A7" s="164" t="s">
        <v>301</v>
      </c>
      <c r="B7" s="475">
        <v>0.6</v>
      </c>
      <c r="C7" s="475">
        <f>1-B7</f>
        <v>0.4</v>
      </c>
      <c r="D7" s="462">
        <v>17704.400000000001</v>
      </c>
      <c r="E7" s="455">
        <v>14400</v>
      </c>
      <c r="F7" s="456">
        <v>24000</v>
      </c>
      <c r="G7" s="457">
        <v>14400</v>
      </c>
      <c r="H7" s="458">
        <v>9600</v>
      </c>
      <c r="I7" s="459">
        <v>8104.4000000000015</v>
      </c>
      <c r="J7" s="426"/>
      <c r="K7" s="427"/>
      <c r="L7" s="260"/>
      <c r="M7" s="403"/>
    </row>
    <row r="8" spans="1:13" s="102" customFormat="1" x14ac:dyDescent="0.25">
      <c r="A8" s="165" t="s">
        <v>302</v>
      </c>
      <c r="B8" s="461">
        <v>0.8</v>
      </c>
      <c r="C8" s="461">
        <f>1-B8</f>
        <v>0.19999999999999996</v>
      </c>
      <c r="D8" s="449">
        <v>13570.000000000004</v>
      </c>
      <c r="E8" s="450">
        <v>11200</v>
      </c>
      <c r="F8" s="451">
        <v>14000</v>
      </c>
      <c r="G8" s="452">
        <v>11200</v>
      </c>
      <c r="H8" s="453">
        <v>2799.9999999999995</v>
      </c>
      <c r="I8" s="460">
        <v>10770.000000000004</v>
      </c>
      <c r="J8" s="426"/>
      <c r="K8" s="427"/>
      <c r="L8" s="260"/>
      <c r="M8" s="403"/>
    </row>
    <row r="9" spans="1:13" s="102" customFormat="1" x14ac:dyDescent="0.25">
      <c r="A9" s="164" t="s">
        <v>1220</v>
      </c>
      <c r="B9" s="475">
        <v>0.6</v>
      </c>
      <c r="C9" s="475">
        <v>0.4</v>
      </c>
      <c r="D9" s="462">
        <v>9338</v>
      </c>
      <c r="E9" s="455">
        <v>9582.23</v>
      </c>
      <c r="F9" s="456">
        <v>15970.383333333333</v>
      </c>
      <c r="G9" s="457">
        <v>9582.23</v>
      </c>
      <c r="H9" s="458">
        <v>6388.1533333333336</v>
      </c>
      <c r="I9" s="459">
        <v>2949.8466666666664</v>
      </c>
      <c r="J9" s="426"/>
      <c r="K9" s="427"/>
      <c r="L9" s="260"/>
      <c r="M9" s="403"/>
    </row>
    <row r="10" spans="1:13" s="102" customFormat="1" x14ac:dyDescent="0.25">
      <c r="A10" s="165" t="s">
        <v>1197</v>
      </c>
      <c r="B10" s="461">
        <v>0.8</v>
      </c>
      <c r="C10" s="461">
        <v>0.19999999999999996</v>
      </c>
      <c r="D10" s="449">
        <v>5000</v>
      </c>
      <c r="E10" s="450">
        <v>9582.23</v>
      </c>
      <c r="F10" s="451">
        <v>11977.787499999999</v>
      </c>
      <c r="G10" s="452">
        <v>9582.23</v>
      </c>
      <c r="H10" s="453">
        <v>2395.557499999999</v>
      </c>
      <c r="I10" s="460">
        <v>2604.442500000001</v>
      </c>
      <c r="J10" s="426"/>
      <c r="K10" s="427"/>
      <c r="L10" s="260"/>
      <c r="M10" s="403"/>
    </row>
    <row r="11" spans="1:13" s="102" customFormat="1" x14ac:dyDescent="0.25">
      <c r="A11" s="164" t="s">
        <v>303</v>
      </c>
      <c r="B11" s="475">
        <v>0.7</v>
      </c>
      <c r="C11" s="475">
        <f>1-B11</f>
        <v>0.30000000000000004</v>
      </c>
      <c r="D11" s="462">
        <v>30000</v>
      </c>
      <c r="E11" s="455">
        <v>490</v>
      </c>
      <c r="F11" s="456">
        <v>700</v>
      </c>
      <c r="G11" s="457">
        <v>489.99999999999994</v>
      </c>
      <c r="H11" s="458">
        <v>210.00000000000003</v>
      </c>
      <c r="I11" s="459">
        <v>29790</v>
      </c>
      <c r="J11" s="426"/>
      <c r="K11" s="427"/>
      <c r="L11" s="260"/>
      <c r="M11" s="403"/>
    </row>
    <row r="12" spans="1:13" s="102" customFormat="1" x14ac:dyDescent="0.25">
      <c r="A12" s="165" t="s">
        <v>1221</v>
      </c>
      <c r="B12" s="461">
        <v>0.7</v>
      </c>
      <c r="C12" s="461">
        <v>0.30000000000000004</v>
      </c>
      <c r="D12" s="449">
        <v>7500</v>
      </c>
      <c r="E12" s="450">
        <v>9582.23</v>
      </c>
      <c r="F12" s="451">
        <v>13688.9</v>
      </c>
      <c r="G12" s="452">
        <v>9582.23</v>
      </c>
      <c r="H12" s="453">
        <v>4106.67</v>
      </c>
      <c r="I12" s="460">
        <v>3393.33</v>
      </c>
      <c r="J12" s="426"/>
      <c r="K12" s="427"/>
      <c r="L12" s="260"/>
      <c r="M12" s="403"/>
    </row>
    <row r="13" spans="1:13" s="102" customFormat="1" x14ac:dyDescent="0.25">
      <c r="A13" s="164" t="s">
        <v>1222</v>
      </c>
      <c r="B13" s="475">
        <v>0.8</v>
      </c>
      <c r="C13" s="475">
        <v>0.19999999999999996</v>
      </c>
      <c r="D13" s="462">
        <v>10000</v>
      </c>
      <c r="E13" s="455" t="s">
        <v>1176</v>
      </c>
      <c r="F13" s="456" t="s">
        <v>1176</v>
      </c>
      <c r="G13" s="457" t="s">
        <v>1176</v>
      </c>
      <c r="H13" s="458" t="s">
        <v>1176</v>
      </c>
      <c r="I13" s="459" t="s">
        <v>1176</v>
      </c>
      <c r="J13" s="426"/>
      <c r="K13" s="427"/>
      <c r="L13" s="260"/>
      <c r="M13" s="403"/>
    </row>
    <row r="14" spans="1:13" s="102" customFormat="1" x14ac:dyDescent="0.25">
      <c r="A14" s="165" t="s">
        <v>306</v>
      </c>
      <c r="B14" s="461">
        <v>0.8</v>
      </c>
      <c r="C14" s="461">
        <f>1-B14</f>
        <v>0.19999999999999996</v>
      </c>
      <c r="D14" s="449">
        <v>17578.600000000006</v>
      </c>
      <c r="E14" s="450">
        <v>5600</v>
      </c>
      <c r="F14" s="451">
        <v>7000</v>
      </c>
      <c r="G14" s="452">
        <v>5600</v>
      </c>
      <c r="H14" s="453">
        <v>1399.9999999999998</v>
      </c>
      <c r="I14" s="460">
        <v>16178.600000000006</v>
      </c>
      <c r="J14" s="426"/>
      <c r="K14" s="427"/>
      <c r="L14" s="260"/>
      <c r="M14" s="403"/>
    </row>
    <row r="15" spans="1:13" s="102" customFormat="1" x14ac:dyDescent="0.25">
      <c r="A15" s="164" t="s">
        <v>1223</v>
      </c>
      <c r="B15" s="475">
        <v>0.6</v>
      </c>
      <c r="C15" s="475">
        <v>0.4</v>
      </c>
      <c r="D15" s="462">
        <v>5000</v>
      </c>
      <c r="E15" s="455">
        <v>9582.23</v>
      </c>
      <c r="F15" s="456">
        <v>12500</v>
      </c>
      <c r="G15" s="457">
        <v>7500</v>
      </c>
      <c r="H15" s="458">
        <v>5000</v>
      </c>
      <c r="I15" s="459">
        <v>0</v>
      </c>
      <c r="J15" s="426"/>
      <c r="K15" s="426"/>
      <c r="L15" s="260"/>
      <c r="M15" s="403"/>
    </row>
    <row r="16" spans="1:13" s="102" customFormat="1" x14ac:dyDescent="0.25">
      <c r="A16" s="165" t="s">
        <v>308</v>
      </c>
      <c r="B16" s="461">
        <v>0.8</v>
      </c>
      <c r="C16" s="461">
        <f>1-B16</f>
        <v>0.19999999999999996</v>
      </c>
      <c r="D16" s="449">
        <v>24686.800000000003</v>
      </c>
      <c r="E16" s="450">
        <v>0</v>
      </c>
      <c r="F16" s="451">
        <v>0</v>
      </c>
      <c r="G16" s="452">
        <v>0</v>
      </c>
      <c r="H16" s="453">
        <v>0</v>
      </c>
      <c r="I16" s="460">
        <v>24686.800000000003</v>
      </c>
      <c r="J16" s="426"/>
      <c r="K16" s="427"/>
      <c r="L16" s="260"/>
      <c r="M16" s="403"/>
    </row>
    <row r="17" spans="1:13" s="102" customFormat="1" x14ac:dyDescent="0.25">
      <c r="A17" s="164" t="s">
        <v>309</v>
      </c>
      <c r="B17" s="475">
        <v>0.6</v>
      </c>
      <c r="C17" s="475">
        <f>1-B17</f>
        <v>0.4</v>
      </c>
      <c r="D17" s="462">
        <v>2452.7999999999993</v>
      </c>
      <c r="E17" s="455">
        <v>3000</v>
      </c>
      <c r="F17" s="456">
        <v>5000</v>
      </c>
      <c r="G17" s="457">
        <v>3000</v>
      </c>
      <c r="H17" s="458">
        <v>2000</v>
      </c>
      <c r="I17" s="459">
        <v>452.79999999999927</v>
      </c>
      <c r="J17" s="426"/>
      <c r="K17" s="427"/>
      <c r="L17" s="260"/>
      <c r="M17" s="403"/>
    </row>
    <row r="18" spans="1:13" s="102" customFormat="1" x14ac:dyDescent="0.25">
      <c r="A18" s="165" t="s">
        <v>1412</v>
      </c>
      <c r="B18" s="461">
        <v>0.6</v>
      </c>
      <c r="C18" s="461">
        <v>0.4</v>
      </c>
      <c r="D18" s="449">
        <v>5000</v>
      </c>
      <c r="E18" s="450" t="s">
        <v>1176</v>
      </c>
      <c r="F18" s="451" t="s">
        <v>1176</v>
      </c>
      <c r="G18" s="452" t="s">
        <v>1176</v>
      </c>
      <c r="H18" s="453" t="s">
        <v>1176</v>
      </c>
      <c r="I18" s="460" t="s">
        <v>1176</v>
      </c>
      <c r="J18" s="426"/>
      <c r="K18" s="427"/>
      <c r="L18" s="260"/>
      <c r="M18" s="403"/>
    </row>
    <row r="19" spans="1:13" s="102" customFormat="1" x14ac:dyDescent="0.25">
      <c r="A19" s="164" t="s">
        <v>1224</v>
      </c>
      <c r="B19" s="475">
        <v>0.7</v>
      </c>
      <c r="C19" s="475">
        <v>0.30000000000000004</v>
      </c>
      <c r="D19" s="462">
        <v>7500</v>
      </c>
      <c r="E19" s="455" t="s">
        <v>1176</v>
      </c>
      <c r="F19" s="456" t="s">
        <v>1176</v>
      </c>
      <c r="G19" s="457" t="s">
        <v>1176</v>
      </c>
      <c r="H19" s="458" t="s">
        <v>1176</v>
      </c>
      <c r="I19" s="459" t="s">
        <v>1176</v>
      </c>
      <c r="J19" s="426"/>
      <c r="K19" s="427"/>
      <c r="L19" s="260"/>
      <c r="M19" s="403"/>
    </row>
    <row r="20" spans="1:13" s="102" customFormat="1" x14ac:dyDescent="0.25">
      <c r="A20" s="165" t="s">
        <v>1225</v>
      </c>
      <c r="B20" s="461">
        <v>0.8</v>
      </c>
      <c r="C20" s="461">
        <v>0.19999999999999996</v>
      </c>
      <c r="D20" s="449">
        <v>5000</v>
      </c>
      <c r="E20" s="450" t="s">
        <v>1176</v>
      </c>
      <c r="F20" s="451" t="s">
        <v>1176</v>
      </c>
      <c r="G20" s="452" t="s">
        <v>1176</v>
      </c>
      <c r="H20" s="453" t="s">
        <v>1176</v>
      </c>
      <c r="I20" s="460" t="s">
        <v>1176</v>
      </c>
      <c r="J20" s="426"/>
      <c r="K20" s="427"/>
      <c r="L20" s="260"/>
      <c r="M20" s="403"/>
    </row>
    <row r="21" spans="1:13" s="102" customFormat="1" x14ac:dyDescent="0.25">
      <c r="A21" s="164" t="s">
        <v>1198</v>
      </c>
      <c r="B21" s="475">
        <v>0.6</v>
      </c>
      <c r="C21" s="475">
        <v>0.4</v>
      </c>
      <c r="D21" s="462">
        <v>5000</v>
      </c>
      <c r="E21" s="455">
        <v>9582.23</v>
      </c>
      <c r="F21" s="456">
        <v>12500</v>
      </c>
      <c r="G21" s="457">
        <v>7500</v>
      </c>
      <c r="H21" s="458">
        <v>5000</v>
      </c>
      <c r="I21" s="459">
        <v>0</v>
      </c>
      <c r="J21" s="426"/>
      <c r="K21" s="427"/>
      <c r="L21" s="260"/>
      <c r="M21" s="403"/>
    </row>
    <row r="22" spans="1:13" s="102" customFormat="1" x14ac:dyDescent="0.25">
      <c r="A22" s="165" t="s">
        <v>1226</v>
      </c>
      <c r="B22" s="461">
        <v>0.8</v>
      </c>
      <c r="C22" s="461">
        <v>0.19999999999999996</v>
      </c>
      <c r="D22" s="449">
        <v>7500</v>
      </c>
      <c r="E22" s="450">
        <v>9582.23</v>
      </c>
      <c r="F22" s="451">
        <v>11977.787499999999</v>
      </c>
      <c r="G22" s="452">
        <v>9582.23</v>
      </c>
      <c r="H22" s="453">
        <v>2395.557499999999</v>
      </c>
      <c r="I22" s="460">
        <v>5104.442500000001</v>
      </c>
      <c r="J22" s="426"/>
      <c r="K22" s="427"/>
      <c r="L22" s="260"/>
      <c r="M22" s="403"/>
    </row>
    <row r="23" spans="1:13" s="102" customFormat="1" x14ac:dyDescent="0.25">
      <c r="A23" s="164" t="s">
        <v>313</v>
      </c>
      <c r="B23" s="475">
        <v>0.7</v>
      </c>
      <c r="C23" s="475">
        <f>1-B23</f>
        <v>0.30000000000000004</v>
      </c>
      <c r="D23" s="462">
        <v>1174.5999999999985</v>
      </c>
      <c r="E23" s="455">
        <v>14000</v>
      </c>
      <c r="F23" s="456">
        <v>3916.6666666666661</v>
      </c>
      <c r="G23" s="457">
        <v>2741.6666666666661</v>
      </c>
      <c r="H23" s="458">
        <v>1175</v>
      </c>
      <c r="I23" s="459">
        <v>-0.40000000000145519</v>
      </c>
      <c r="J23" s="426"/>
      <c r="K23" s="427"/>
      <c r="L23" s="260"/>
      <c r="M23" s="403"/>
    </row>
    <row r="24" spans="1:13" s="102" customFormat="1" x14ac:dyDescent="0.25">
      <c r="A24" s="165" t="s">
        <v>1227</v>
      </c>
      <c r="B24" s="461">
        <v>0.5</v>
      </c>
      <c r="C24" s="461">
        <v>0.5</v>
      </c>
      <c r="D24" s="449">
        <v>7500</v>
      </c>
      <c r="E24" s="450">
        <v>9582.23</v>
      </c>
      <c r="F24" s="451">
        <v>15000</v>
      </c>
      <c r="G24" s="452">
        <v>7500</v>
      </c>
      <c r="H24" s="453">
        <v>7500</v>
      </c>
      <c r="I24" s="460">
        <v>0</v>
      </c>
      <c r="J24" s="426"/>
      <c r="K24" s="427"/>
      <c r="L24" s="260"/>
      <c r="M24" s="403"/>
    </row>
    <row r="25" spans="1:13" s="102" customFormat="1" x14ac:dyDescent="0.25">
      <c r="A25" s="164" t="s">
        <v>315</v>
      </c>
      <c r="B25" s="475">
        <v>0.8</v>
      </c>
      <c r="C25" s="475">
        <f>1-B25</f>
        <v>0.19999999999999996</v>
      </c>
      <c r="D25" s="462">
        <v>27826.400000000005</v>
      </c>
      <c r="E25" s="455">
        <v>16800</v>
      </c>
      <c r="F25" s="456">
        <v>21000</v>
      </c>
      <c r="G25" s="457">
        <v>16800</v>
      </c>
      <c r="H25" s="458">
        <v>4199.9999999999991</v>
      </c>
      <c r="I25" s="459">
        <v>23626.400000000005</v>
      </c>
      <c r="J25" s="426"/>
      <c r="K25" s="427"/>
      <c r="L25" s="260"/>
      <c r="M25" s="403"/>
    </row>
    <row r="26" spans="1:13" s="102" customFormat="1" x14ac:dyDescent="0.25">
      <c r="A26" s="165" t="s">
        <v>316</v>
      </c>
      <c r="B26" s="461">
        <v>0.85</v>
      </c>
      <c r="C26" s="461">
        <f>1-B26</f>
        <v>0.15000000000000002</v>
      </c>
      <c r="D26" s="449">
        <v>30000</v>
      </c>
      <c r="E26" s="450">
        <v>45900</v>
      </c>
      <c r="F26" s="451">
        <v>54000</v>
      </c>
      <c r="G26" s="452">
        <v>45900</v>
      </c>
      <c r="H26" s="453">
        <v>8100.0000000000009</v>
      </c>
      <c r="I26" s="460">
        <v>21900</v>
      </c>
      <c r="J26" s="426"/>
      <c r="K26" s="427"/>
      <c r="L26" s="260"/>
      <c r="M26" s="403"/>
    </row>
    <row r="27" spans="1:13" s="102" customFormat="1" x14ac:dyDescent="0.25">
      <c r="A27" s="164" t="s">
        <v>1228</v>
      </c>
      <c r="B27" s="475">
        <v>0.85</v>
      </c>
      <c r="C27" s="475">
        <v>0.15000000000000002</v>
      </c>
      <c r="D27" s="462">
        <v>7500</v>
      </c>
      <c r="E27" s="455">
        <v>9582.23</v>
      </c>
      <c r="F27" s="456">
        <v>11273.211764705882</v>
      </c>
      <c r="G27" s="457">
        <v>9582.23</v>
      </c>
      <c r="H27" s="458">
        <v>1690.9817647058826</v>
      </c>
      <c r="I27" s="459">
        <v>5809.0182352941174</v>
      </c>
      <c r="J27" s="426"/>
      <c r="K27" s="427"/>
      <c r="L27" s="260"/>
      <c r="M27" s="403"/>
    </row>
    <row r="28" spans="1:13" s="102" customFormat="1" x14ac:dyDescent="0.25">
      <c r="A28" s="165" t="s">
        <v>317</v>
      </c>
      <c r="B28" s="461">
        <v>0.8</v>
      </c>
      <c r="C28" s="461">
        <f>1-B28</f>
        <v>0.19999999999999996</v>
      </c>
      <c r="D28" s="449">
        <v>166.00000000000364</v>
      </c>
      <c r="E28" s="450">
        <v>2720</v>
      </c>
      <c r="F28" s="451">
        <v>830.00000000000023</v>
      </c>
      <c r="G28" s="452">
        <v>664.00000000000023</v>
      </c>
      <c r="H28" s="453">
        <v>166</v>
      </c>
      <c r="I28" s="460">
        <v>3.637978807091713E-12</v>
      </c>
      <c r="J28" s="426"/>
      <c r="K28" s="427"/>
      <c r="L28" s="260"/>
      <c r="M28" s="403"/>
    </row>
    <row r="29" spans="1:13" s="102" customFormat="1" x14ac:dyDescent="0.25">
      <c r="A29" s="164" t="s">
        <v>1229</v>
      </c>
      <c r="B29" s="475">
        <v>0.6</v>
      </c>
      <c r="C29" s="475">
        <v>0.4</v>
      </c>
      <c r="D29" s="462">
        <v>9152</v>
      </c>
      <c r="E29" s="455">
        <v>11958.62</v>
      </c>
      <c r="F29" s="456">
        <v>19931.033333333336</v>
      </c>
      <c r="G29" s="457">
        <v>11958.62</v>
      </c>
      <c r="H29" s="458">
        <v>7972.4133333333348</v>
      </c>
      <c r="I29" s="459">
        <v>1179.5866666666652</v>
      </c>
      <c r="J29" s="426"/>
      <c r="K29" s="427"/>
      <c r="L29" s="260"/>
      <c r="M29" s="403"/>
    </row>
    <row r="30" spans="1:13" s="102" customFormat="1" x14ac:dyDescent="0.25">
      <c r="A30" s="165" t="s">
        <v>318</v>
      </c>
      <c r="B30" s="461">
        <v>0.6</v>
      </c>
      <c r="C30" s="461">
        <f>1-B30</f>
        <v>0.4</v>
      </c>
      <c r="D30" s="449">
        <v>6480</v>
      </c>
      <c r="E30" s="450">
        <v>74400</v>
      </c>
      <c r="F30" s="451">
        <v>16200</v>
      </c>
      <c r="G30" s="452">
        <v>9720</v>
      </c>
      <c r="H30" s="453">
        <v>6480</v>
      </c>
      <c r="I30" s="460">
        <v>0</v>
      </c>
      <c r="J30" s="426"/>
      <c r="K30" s="427"/>
      <c r="L30" s="260"/>
      <c r="M30" s="403"/>
    </row>
    <row r="31" spans="1:13" s="102" customFormat="1" x14ac:dyDescent="0.25">
      <c r="A31" s="164" t="s">
        <v>1230</v>
      </c>
      <c r="B31" s="475">
        <v>0.6</v>
      </c>
      <c r="C31" s="475">
        <v>0.4</v>
      </c>
      <c r="D31" s="462">
        <v>7500</v>
      </c>
      <c r="E31" s="455">
        <v>11019.56</v>
      </c>
      <c r="F31" s="456">
        <v>18365.933333333334</v>
      </c>
      <c r="G31" s="457">
        <v>11019.56</v>
      </c>
      <c r="H31" s="458">
        <v>7346.3733333333339</v>
      </c>
      <c r="I31" s="459">
        <v>153.6266666666661</v>
      </c>
      <c r="J31" s="426"/>
      <c r="K31" s="427"/>
      <c r="L31" s="260"/>
      <c r="M31" s="403"/>
    </row>
    <row r="32" spans="1:13" s="102" customFormat="1" x14ac:dyDescent="0.25">
      <c r="A32" s="165" t="s">
        <v>319</v>
      </c>
      <c r="B32" s="461">
        <v>0.6</v>
      </c>
      <c r="C32" s="461">
        <f>1-B32</f>
        <v>0.4</v>
      </c>
      <c r="D32" s="449">
        <v>25120.799999999999</v>
      </c>
      <c r="E32" s="450">
        <v>2640</v>
      </c>
      <c r="F32" s="451">
        <v>4400</v>
      </c>
      <c r="G32" s="452">
        <v>2640</v>
      </c>
      <c r="H32" s="453">
        <v>1760</v>
      </c>
      <c r="I32" s="460">
        <v>23360.799999999999</v>
      </c>
      <c r="J32" s="426"/>
      <c r="K32" s="427"/>
      <c r="L32" s="260"/>
      <c r="M32" s="403"/>
    </row>
    <row r="33" spans="1:13" s="102" customFormat="1" x14ac:dyDescent="0.25">
      <c r="A33" s="164" t="s">
        <v>1231</v>
      </c>
      <c r="B33" s="475">
        <v>0.85</v>
      </c>
      <c r="C33" s="475">
        <v>0.15000000000000002</v>
      </c>
      <c r="D33" s="462">
        <v>7500</v>
      </c>
      <c r="E33" s="455">
        <v>9582.23</v>
      </c>
      <c r="F33" s="456">
        <v>11273.211764705882</v>
      </c>
      <c r="G33" s="457">
        <v>9582.23</v>
      </c>
      <c r="H33" s="458">
        <v>1690.9817647058826</v>
      </c>
      <c r="I33" s="459">
        <v>5809.0182352941174</v>
      </c>
      <c r="J33" s="426"/>
      <c r="K33" s="427"/>
      <c r="L33" s="260"/>
      <c r="M33" s="403"/>
    </row>
    <row r="34" spans="1:13" s="102" customFormat="1" x14ac:dyDescent="0.25">
      <c r="A34" s="165" t="s">
        <v>320</v>
      </c>
      <c r="B34" s="461">
        <v>0.6</v>
      </c>
      <c r="C34" s="461">
        <f>1-B34</f>
        <v>0.4</v>
      </c>
      <c r="D34" s="449">
        <v>24419.200000000001</v>
      </c>
      <c r="E34" s="450">
        <v>7800</v>
      </c>
      <c r="F34" s="451">
        <v>13000</v>
      </c>
      <c r="G34" s="452">
        <v>7800</v>
      </c>
      <c r="H34" s="453">
        <v>5200</v>
      </c>
      <c r="I34" s="460">
        <v>19219.2</v>
      </c>
      <c r="J34" s="426"/>
      <c r="K34" s="427"/>
      <c r="L34" s="260"/>
      <c r="M34" s="403"/>
    </row>
    <row r="35" spans="1:13" s="102" customFormat="1" x14ac:dyDescent="0.25">
      <c r="A35" s="164" t="s">
        <v>1232</v>
      </c>
      <c r="B35" s="475">
        <v>0.6</v>
      </c>
      <c r="C35" s="475">
        <v>0.4</v>
      </c>
      <c r="D35" s="462">
        <v>5000</v>
      </c>
      <c r="E35" s="455">
        <v>9582.23</v>
      </c>
      <c r="F35" s="456">
        <v>12500</v>
      </c>
      <c r="G35" s="457">
        <v>7500</v>
      </c>
      <c r="H35" s="458">
        <v>5000</v>
      </c>
      <c r="I35" s="459">
        <v>0</v>
      </c>
      <c r="J35" s="426"/>
      <c r="K35" s="427"/>
      <c r="L35" s="260"/>
      <c r="M35" s="403"/>
    </row>
    <row r="36" spans="1:13" s="102" customFormat="1" x14ac:dyDescent="0.25">
      <c r="A36" s="165" t="s">
        <v>321</v>
      </c>
      <c r="B36" s="461">
        <v>0.7</v>
      </c>
      <c r="C36" s="461">
        <f>1-B36</f>
        <v>0.30000000000000004</v>
      </c>
      <c r="D36" s="449">
        <v>41223</v>
      </c>
      <c r="E36" s="450">
        <v>69300</v>
      </c>
      <c r="F36" s="451">
        <v>99000</v>
      </c>
      <c r="G36" s="452">
        <v>69300</v>
      </c>
      <c r="H36" s="453">
        <v>29700.000000000004</v>
      </c>
      <c r="I36" s="460">
        <v>11522.999999999996</v>
      </c>
      <c r="J36" s="426"/>
      <c r="K36" s="427"/>
      <c r="L36" s="260"/>
      <c r="M36" s="403"/>
    </row>
    <row r="37" spans="1:13" s="102" customFormat="1" x14ac:dyDescent="0.25">
      <c r="A37" s="164" t="s">
        <v>322</v>
      </c>
      <c r="B37" s="475">
        <v>0.7</v>
      </c>
      <c r="C37" s="475">
        <f>1-B37</f>
        <v>0.30000000000000004</v>
      </c>
      <c r="D37" s="462">
        <v>6138.8999999999978</v>
      </c>
      <c r="E37" s="455">
        <v>16800</v>
      </c>
      <c r="F37" s="456">
        <v>20463.333333333332</v>
      </c>
      <c r="G37" s="457">
        <v>14324.333333333332</v>
      </c>
      <c r="H37" s="458">
        <v>6139</v>
      </c>
      <c r="I37" s="459">
        <v>-0.10000000000218279</v>
      </c>
      <c r="J37" s="426"/>
      <c r="K37" s="427"/>
      <c r="L37" s="260"/>
      <c r="M37" s="403"/>
    </row>
    <row r="38" spans="1:13" s="102" customFormat="1" x14ac:dyDescent="0.25">
      <c r="A38" s="165" t="s">
        <v>1199</v>
      </c>
      <c r="B38" s="461">
        <v>0.7</v>
      </c>
      <c r="C38" s="461">
        <v>0.30000000000000004</v>
      </c>
      <c r="D38" s="449">
        <v>5000</v>
      </c>
      <c r="E38" s="450" t="s">
        <v>1176</v>
      </c>
      <c r="F38" s="451" t="s">
        <v>1176</v>
      </c>
      <c r="G38" s="452" t="s">
        <v>1176</v>
      </c>
      <c r="H38" s="453" t="s">
        <v>1176</v>
      </c>
      <c r="I38" s="460" t="s">
        <v>1176</v>
      </c>
      <c r="J38" s="426"/>
      <c r="K38" s="427"/>
      <c r="L38" s="260"/>
      <c r="M38" s="403"/>
    </row>
    <row r="39" spans="1:13" s="102" customFormat="1" x14ac:dyDescent="0.25">
      <c r="A39" s="164" t="s">
        <v>1233</v>
      </c>
      <c r="B39" s="475">
        <v>0.6</v>
      </c>
      <c r="C39" s="475">
        <v>0.4</v>
      </c>
      <c r="D39" s="462">
        <v>10000</v>
      </c>
      <c r="E39" s="455">
        <v>13534.89</v>
      </c>
      <c r="F39" s="456">
        <v>22558.15</v>
      </c>
      <c r="G39" s="457">
        <v>13534.890000000001</v>
      </c>
      <c r="H39" s="458">
        <v>9023.26</v>
      </c>
      <c r="I39" s="459">
        <v>976.73999999999978</v>
      </c>
      <c r="J39" s="426"/>
      <c r="K39" s="427"/>
      <c r="L39" s="260"/>
      <c r="M39" s="403"/>
    </row>
    <row r="40" spans="1:13" s="102" customFormat="1" x14ac:dyDescent="0.25">
      <c r="A40" s="165" t="s">
        <v>324</v>
      </c>
      <c r="B40" s="461">
        <v>0.7</v>
      </c>
      <c r="C40" s="461">
        <f>1-B40</f>
        <v>0.30000000000000004</v>
      </c>
      <c r="D40" s="449">
        <v>11992.199999999997</v>
      </c>
      <c r="E40" s="450">
        <v>0</v>
      </c>
      <c r="F40" s="451">
        <v>0</v>
      </c>
      <c r="G40" s="452">
        <v>0</v>
      </c>
      <c r="H40" s="453">
        <v>0</v>
      </c>
      <c r="I40" s="460">
        <v>11992.199999999997</v>
      </c>
      <c r="J40" s="426"/>
      <c r="K40" s="427"/>
      <c r="L40" s="260"/>
      <c r="M40" s="403"/>
    </row>
    <row r="41" spans="1:13" s="102" customFormat="1" x14ac:dyDescent="0.25">
      <c r="A41" s="164" t="s">
        <v>325</v>
      </c>
      <c r="B41" s="475">
        <v>0.7</v>
      </c>
      <c r="C41" s="475">
        <f>1-B41</f>
        <v>0.30000000000000004</v>
      </c>
      <c r="D41" s="462">
        <v>2727.2999999999956</v>
      </c>
      <c r="E41" s="455">
        <v>45500</v>
      </c>
      <c r="F41" s="456">
        <v>9089.9999999999982</v>
      </c>
      <c r="G41" s="457">
        <v>6362.9999999999982</v>
      </c>
      <c r="H41" s="458">
        <v>2727</v>
      </c>
      <c r="I41" s="459">
        <v>0.29999999999563443</v>
      </c>
      <c r="J41" s="426"/>
      <c r="K41" s="427"/>
      <c r="L41" s="260"/>
      <c r="M41" s="403"/>
    </row>
    <row r="42" spans="1:13" s="102" customFormat="1" x14ac:dyDescent="0.25">
      <c r="A42" s="165" t="s">
        <v>1234</v>
      </c>
      <c r="B42" s="461">
        <v>0.7</v>
      </c>
      <c r="C42" s="461">
        <v>0.30000000000000004</v>
      </c>
      <c r="D42" s="449">
        <v>7198</v>
      </c>
      <c r="E42" s="450">
        <v>9582.23</v>
      </c>
      <c r="F42" s="451">
        <v>13688.9</v>
      </c>
      <c r="G42" s="452">
        <v>9582.23</v>
      </c>
      <c r="H42" s="453">
        <v>4106.67</v>
      </c>
      <c r="I42" s="460">
        <v>3091.33</v>
      </c>
      <c r="J42" s="426"/>
      <c r="K42" s="427"/>
      <c r="L42" s="260"/>
      <c r="M42" s="403"/>
    </row>
    <row r="43" spans="1:13" s="102" customFormat="1" x14ac:dyDescent="0.25">
      <c r="A43" s="164" t="s">
        <v>326</v>
      </c>
      <c r="B43" s="475">
        <v>0.7</v>
      </c>
      <c r="C43" s="475">
        <f>1-B43</f>
        <v>0.30000000000000004</v>
      </c>
      <c r="D43" s="462">
        <v>6415.8999999999978</v>
      </c>
      <c r="E43" s="455">
        <v>22400</v>
      </c>
      <c r="F43" s="456">
        <v>21386.666666666664</v>
      </c>
      <c r="G43" s="457">
        <v>14970.666666666664</v>
      </c>
      <c r="H43" s="458">
        <v>6416</v>
      </c>
      <c r="I43" s="459">
        <v>-0.10000000000218279</v>
      </c>
      <c r="J43" s="426"/>
      <c r="K43" s="427"/>
      <c r="L43" s="260"/>
      <c r="M43" s="403"/>
    </row>
    <row r="44" spans="1:13" s="102" customFormat="1" x14ac:dyDescent="0.25">
      <c r="A44" s="165" t="s">
        <v>1235</v>
      </c>
      <c r="B44" s="461">
        <v>0.6</v>
      </c>
      <c r="C44" s="461">
        <v>0.4</v>
      </c>
      <c r="D44" s="449">
        <v>5000</v>
      </c>
      <c r="E44" s="450">
        <v>9582.23</v>
      </c>
      <c r="F44" s="451">
        <v>12500</v>
      </c>
      <c r="G44" s="452">
        <v>7500</v>
      </c>
      <c r="H44" s="453">
        <v>5000</v>
      </c>
      <c r="I44" s="460">
        <v>0</v>
      </c>
      <c r="J44" s="426"/>
      <c r="K44" s="427"/>
      <c r="L44" s="260"/>
      <c r="M44" s="403"/>
    </row>
    <row r="45" spans="1:13" s="102" customFormat="1" x14ac:dyDescent="0.25">
      <c r="A45" s="164" t="s">
        <v>327</v>
      </c>
      <c r="B45" s="475">
        <v>0.6</v>
      </c>
      <c r="C45" s="475">
        <f>1-B45</f>
        <v>0.4</v>
      </c>
      <c r="D45" s="462">
        <v>760.39999999999418</v>
      </c>
      <c r="E45" s="455">
        <v>0</v>
      </c>
      <c r="F45" s="456">
        <v>0</v>
      </c>
      <c r="G45" s="457">
        <v>0</v>
      </c>
      <c r="H45" s="458">
        <v>0</v>
      </c>
      <c r="I45" s="459">
        <v>760.39999999999418</v>
      </c>
      <c r="J45" s="426"/>
      <c r="K45" s="427"/>
      <c r="L45" s="260"/>
      <c r="M45" s="403"/>
    </row>
    <row r="46" spans="1:13" s="102" customFormat="1" x14ac:dyDescent="0.25">
      <c r="A46" s="165" t="s">
        <v>1236</v>
      </c>
      <c r="B46" s="461">
        <v>0.7</v>
      </c>
      <c r="C46" s="461">
        <v>0.30000000000000004</v>
      </c>
      <c r="D46" s="449">
        <v>5000</v>
      </c>
      <c r="E46" s="450">
        <v>9582.23</v>
      </c>
      <c r="F46" s="451">
        <v>13688.9</v>
      </c>
      <c r="G46" s="452">
        <v>9582.23</v>
      </c>
      <c r="H46" s="453">
        <v>4106.67</v>
      </c>
      <c r="I46" s="460">
        <v>893.32999999999993</v>
      </c>
      <c r="J46" s="426"/>
      <c r="K46" s="427"/>
      <c r="L46" s="260"/>
      <c r="M46" s="403"/>
    </row>
    <row r="47" spans="1:13" s="102" customFormat="1" x14ac:dyDescent="0.25">
      <c r="A47" s="164" t="s">
        <v>1185</v>
      </c>
      <c r="B47" s="475">
        <v>0.6</v>
      </c>
      <c r="C47" s="475">
        <v>0.4</v>
      </c>
      <c r="D47" s="462">
        <v>5000</v>
      </c>
      <c r="E47" s="455">
        <v>9582.23</v>
      </c>
      <c r="F47" s="456">
        <v>12500</v>
      </c>
      <c r="G47" s="457">
        <v>7500</v>
      </c>
      <c r="H47" s="458">
        <v>5000</v>
      </c>
      <c r="I47" s="459">
        <v>0</v>
      </c>
      <c r="J47" s="426"/>
      <c r="K47" s="427"/>
      <c r="L47" s="260"/>
      <c r="M47" s="403"/>
    </row>
    <row r="48" spans="1:13" s="102" customFormat="1" x14ac:dyDescent="0.25">
      <c r="A48" s="165" t="s">
        <v>329</v>
      </c>
      <c r="B48" s="461">
        <v>0.8</v>
      </c>
      <c r="C48" s="461">
        <f>1-B48</f>
        <v>0.19999999999999996</v>
      </c>
      <c r="D48" s="449">
        <v>710</v>
      </c>
      <c r="E48" s="450">
        <v>8800</v>
      </c>
      <c r="F48" s="451">
        <v>3550.0000000000009</v>
      </c>
      <c r="G48" s="452">
        <v>2840.0000000000009</v>
      </c>
      <c r="H48" s="453">
        <v>710</v>
      </c>
      <c r="I48" s="460">
        <v>0</v>
      </c>
      <c r="J48" s="426"/>
      <c r="K48" s="427"/>
      <c r="L48" s="260"/>
      <c r="M48" s="403"/>
    </row>
    <row r="49" spans="1:13" s="102" customFormat="1" x14ac:dyDescent="0.25">
      <c r="A49" s="164" t="s">
        <v>1237</v>
      </c>
      <c r="B49" s="475">
        <v>0.7</v>
      </c>
      <c r="C49" s="475">
        <v>0.30000000000000004</v>
      </c>
      <c r="D49" s="462">
        <v>5000</v>
      </c>
      <c r="E49" s="455">
        <v>9582.23</v>
      </c>
      <c r="F49" s="456">
        <v>13688.9</v>
      </c>
      <c r="G49" s="457">
        <v>9582.23</v>
      </c>
      <c r="H49" s="458">
        <v>4106.67</v>
      </c>
      <c r="I49" s="459">
        <v>893.32999999999993</v>
      </c>
      <c r="J49" s="426"/>
      <c r="K49" s="427"/>
      <c r="L49" s="260"/>
      <c r="M49" s="403"/>
    </row>
    <row r="50" spans="1:13" s="102" customFormat="1" x14ac:dyDescent="0.25">
      <c r="A50" s="165" t="s">
        <v>331</v>
      </c>
      <c r="B50" s="461">
        <v>0.7</v>
      </c>
      <c r="C50" s="461">
        <f>1-B50</f>
        <v>0.30000000000000004</v>
      </c>
      <c r="D50" s="449">
        <v>16812</v>
      </c>
      <c r="E50" s="450">
        <v>3220</v>
      </c>
      <c r="F50" s="451">
        <v>4600</v>
      </c>
      <c r="G50" s="452">
        <v>3220</v>
      </c>
      <c r="H50" s="453">
        <v>1380.0000000000002</v>
      </c>
      <c r="I50" s="460">
        <v>15432</v>
      </c>
      <c r="J50" s="426"/>
      <c r="K50" s="427"/>
      <c r="L50" s="260"/>
      <c r="M50" s="403"/>
    </row>
    <row r="51" spans="1:13" s="102" customFormat="1" x14ac:dyDescent="0.25">
      <c r="A51" s="164" t="s">
        <v>1238</v>
      </c>
      <c r="B51" s="475">
        <v>0.7</v>
      </c>
      <c r="C51" s="475">
        <v>0.30000000000000004</v>
      </c>
      <c r="D51" s="462">
        <v>7500</v>
      </c>
      <c r="E51" s="455">
        <v>9582.23</v>
      </c>
      <c r="F51" s="456">
        <v>13688.9</v>
      </c>
      <c r="G51" s="457">
        <v>9582.23</v>
      </c>
      <c r="H51" s="458">
        <v>4106.67</v>
      </c>
      <c r="I51" s="459">
        <v>3393.33</v>
      </c>
      <c r="J51" s="426"/>
      <c r="K51" s="427"/>
      <c r="L51" s="260"/>
      <c r="M51" s="403"/>
    </row>
    <row r="52" spans="1:13" s="102" customFormat="1" x14ac:dyDescent="0.25">
      <c r="A52" s="165" t="s">
        <v>1239</v>
      </c>
      <c r="B52" s="461">
        <v>0.5</v>
      </c>
      <c r="C52" s="461">
        <v>0.5</v>
      </c>
      <c r="D52" s="449">
        <v>7500</v>
      </c>
      <c r="E52" s="450" t="s">
        <v>1176</v>
      </c>
      <c r="F52" s="451" t="s">
        <v>1176</v>
      </c>
      <c r="G52" s="452" t="s">
        <v>1176</v>
      </c>
      <c r="H52" s="453" t="s">
        <v>1176</v>
      </c>
      <c r="I52" s="460" t="s">
        <v>1176</v>
      </c>
      <c r="J52" s="426"/>
      <c r="K52" s="427"/>
      <c r="L52" s="260"/>
      <c r="M52" s="403"/>
    </row>
    <row r="53" spans="1:13" s="102" customFormat="1" x14ac:dyDescent="0.25">
      <c r="A53" s="164" t="s">
        <v>1240</v>
      </c>
      <c r="B53" s="475">
        <v>0.6</v>
      </c>
      <c r="C53" s="475">
        <v>0.4</v>
      </c>
      <c r="D53" s="462">
        <v>7500</v>
      </c>
      <c r="E53" s="455">
        <v>9582.23</v>
      </c>
      <c r="F53" s="456">
        <v>15970.383333333333</v>
      </c>
      <c r="G53" s="457">
        <v>9582.23</v>
      </c>
      <c r="H53" s="458">
        <v>6388.1533333333336</v>
      </c>
      <c r="I53" s="459">
        <v>1111.8466666666664</v>
      </c>
      <c r="J53" s="426"/>
      <c r="K53" s="427"/>
      <c r="L53" s="260"/>
      <c r="M53" s="403"/>
    </row>
    <row r="54" spans="1:13" s="102" customFormat="1" x14ac:dyDescent="0.25">
      <c r="A54" s="165" t="s">
        <v>1241</v>
      </c>
      <c r="B54" s="461">
        <v>0.8</v>
      </c>
      <c r="C54" s="461">
        <v>0.19999999999999996</v>
      </c>
      <c r="D54" s="449">
        <v>7500</v>
      </c>
      <c r="E54" s="450">
        <v>9582.23</v>
      </c>
      <c r="F54" s="451">
        <v>11977.787499999999</v>
      </c>
      <c r="G54" s="452">
        <v>9582.23</v>
      </c>
      <c r="H54" s="453">
        <v>2395.557499999999</v>
      </c>
      <c r="I54" s="460">
        <v>5104.442500000001</v>
      </c>
      <c r="J54" s="426"/>
      <c r="K54" s="427"/>
      <c r="L54" s="260"/>
      <c r="M54" s="403"/>
    </row>
    <row r="55" spans="1:13" s="102" customFormat="1" x14ac:dyDescent="0.25">
      <c r="A55" s="164" t="s">
        <v>332</v>
      </c>
      <c r="B55" s="475">
        <v>0.6</v>
      </c>
      <c r="C55" s="475">
        <f>1-B55</f>
        <v>0.4</v>
      </c>
      <c r="D55" s="462">
        <v>30000</v>
      </c>
      <c r="E55" s="455">
        <v>6600</v>
      </c>
      <c r="F55" s="456">
        <v>11000</v>
      </c>
      <c r="G55" s="457">
        <v>6600</v>
      </c>
      <c r="H55" s="458">
        <v>4400</v>
      </c>
      <c r="I55" s="459">
        <v>25600</v>
      </c>
      <c r="J55" s="426"/>
      <c r="K55" s="427"/>
      <c r="L55" s="260"/>
      <c r="M55" s="403"/>
    </row>
    <row r="56" spans="1:13" s="102" customFormat="1" x14ac:dyDescent="0.25">
      <c r="A56" s="165" t="s">
        <v>333</v>
      </c>
      <c r="B56" s="461">
        <v>0.6</v>
      </c>
      <c r="C56" s="461">
        <f>1-B56</f>
        <v>0.4</v>
      </c>
      <c r="D56" s="449">
        <v>3766</v>
      </c>
      <c r="E56" s="450">
        <v>57600</v>
      </c>
      <c r="F56" s="451">
        <v>9415</v>
      </c>
      <c r="G56" s="452">
        <v>5649</v>
      </c>
      <c r="H56" s="453">
        <v>3766</v>
      </c>
      <c r="I56" s="460">
        <v>0</v>
      </c>
      <c r="J56" s="426"/>
      <c r="K56" s="427"/>
      <c r="L56" s="260"/>
      <c r="M56" s="403"/>
    </row>
    <row r="57" spans="1:13" s="102" customFormat="1" x14ac:dyDescent="0.25">
      <c r="A57" s="164" t="s">
        <v>334</v>
      </c>
      <c r="B57" s="475">
        <v>0.7</v>
      </c>
      <c r="C57" s="475">
        <f>1-B57</f>
        <v>0.30000000000000004</v>
      </c>
      <c r="D57" s="462">
        <v>422.69999999999709</v>
      </c>
      <c r="E57" s="455">
        <v>7000</v>
      </c>
      <c r="F57" s="456">
        <v>1409.9999999999998</v>
      </c>
      <c r="G57" s="457">
        <v>986.99999999999977</v>
      </c>
      <c r="H57" s="458">
        <v>423</v>
      </c>
      <c r="I57" s="459">
        <v>-0.30000000000291038</v>
      </c>
      <c r="J57" s="426"/>
      <c r="K57" s="427"/>
      <c r="L57" s="260"/>
      <c r="M57" s="403"/>
    </row>
    <row r="58" spans="1:13" s="102" customFormat="1" x14ac:dyDescent="0.25">
      <c r="A58" s="165" t="s">
        <v>1242</v>
      </c>
      <c r="B58" s="461">
        <v>0.6</v>
      </c>
      <c r="C58" s="461">
        <v>0.4</v>
      </c>
      <c r="D58" s="449">
        <v>7500</v>
      </c>
      <c r="E58" s="450">
        <v>9582.23</v>
      </c>
      <c r="F58" s="451">
        <v>15970.383333333333</v>
      </c>
      <c r="G58" s="452">
        <v>9582.23</v>
      </c>
      <c r="H58" s="453">
        <v>6388.1533333333336</v>
      </c>
      <c r="I58" s="460">
        <v>1111.8466666666664</v>
      </c>
      <c r="J58" s="426"/>
      <c r="K58" s="427"/>
      <c r="L58" s="260"/>
      <c r="M58" s="403"/>
    </row>
    <row r="59" spans="1:13" s="102" customFormat="1" x14ac:dyDescent="0.25">
      <c r="A59" s="164" t="s">
        <v>335</v>
      </c>
      <c r="B59" s="475">
        <v>0.85</v>
      </c>
      <c r="C59" s="475">
        <f>1-B59</f>
        <v>0.15000000000000002</v>
      </c>
      <c r="D59" s="462">
        <v>250</v>
      </c>
      <c r="E59" s="455">
        <v>1190</v>
      </c>
      <c r="F59" s="456">
        <v>1400</v>
      </c>
      <c r="G59" s="457">
        <v>1190</v>
      </c>
      <c r="H59" s="458">
        <v>210.00000000000003</v>
      </c>
      <c r="I59" s="459">
        <v>39.999999999999972</v>
      </c>
      <c r="J59" s="426"/>
      <c r="K59" s="427"/>
      <c r="L59" s="260"/>
      <c r="M59" s="403"/>
    </row>
    <row r="60" spans="1:13" s="102" customFormat="1" x14ac:dyDescent="0.25">
      <c r="A60" s="165" t="s">
        <v>1243</v>
      </c>
      <c r="B60" s="461">
        <v>0.8</v>
      </c>
      <c r="C60" s="461">
        <v>0.19999999999999996</v>
      </c>
      <c r="D60" s="449">
        <v>5000</v>
      </c>
      <c r="E60" s="450">
        <v>10801.56</v>
      </c>
      <c r="F60" s="451">
        <v>13501.949999999999</v>
      </c>
      <c r="G60" s="452">
        <v>10801.56</v>
      </c>
      <c r="H60" s="453">
        <v>2700.389999999999</v>
      </c>
      <c r="I60" s="460">
        <v>2299.610000000001</v>
      </c>
      <c r="J60" s="426"/>
      <c r="K60" s="427"/>
      <c r="L60" s="260"/>
      <c r="M60" s="403"/>
    </row>
    <row r="61" spans="1:13" s="102" customFormat="1" x14ac:dyDescent="0.25">
      <c r="A61" s="164" t="s">
        <v>336</v>
      </c>
      <c r="B61" s="475">
        <v>0.8</v>
      </c>
      <c r="C61" s="475">
        <f>1-B61</f>
        <v>0.19999999999999996</v>
      </c>
      <c r="D61" s="462">
        <v>493.80000000000291</v>
      </c>
      <c r="E61" s="455">
        <v>8000</v>
      </c>
      <c r="F61" s="456">
        <v>2470.0000000000005</v>
      </c>
      <c r="G61" s="457">
        <v>1976.0000000000005</v>
      </c>
      <c r="H61" s="458">
        <v>494</v>
      </c>
      <c r="I61" s="459">
        <v>-0.19999999999708962</v>
      </c>
      <c r="J61" s="426"/>
      <c r="K61" s="427"/>
      <c r="L61" s="260"/>
      <c r="M61" s="403"/>
    </row>
    <row r="62" spans="1:13" s="102" customFormat="1" x14ac:dyDescent="0.25">
      <c r="A62" s="165" t="s">
        <v>337</v>
      </c>
      <c r="B62" s="461">
        <v>0.7</v>
      </c>
      <c r="C62" s="461">
        <f>1-B62</f>
        <v>0.30000000000000004</v>
      </c>
      <c r="D62" s="449">
        <v>600</v>
      </c>
      <c r="E62" s="450">
        <v>0</v>
      </c>
      <c r="F62" s="451">
        <v>0</v>
      </c>
      <c r="G62" s="452">
        <v>0</v>
      </c>
      <c r="H62" s="453">
        <v>0</v>
      </c>
      <c r="I62" s="460">
        <v>600</v>
      </c>
      <c r="J62" s="426"/>
      <c r="K62" s="427"/>
      <c r="L62" s="260"/>
      <c r="M62" s="403"/>
    </row>
    <row r="63" spans="1:13" s="102" customFormat="1" x14ac:dyDescent="0.25">
      <c r="A63" s="164" t="s">
        <v>1244</v>
      </c>
      <c r="B63" s="475">
        <v>0.7</v>
      </c>
      <c r="C63" s="475">
        <v>0.30000000000000004</v>
      </c>
      <c r="D63" s="462">
        <v>7500</v>
      </c>
      <c r="E63" s="455" t="s">
        <v>1176</v>
      </c>
      <c r="F63" s="456" t="s">
        <v>1176</v>
      </c>
      <c r="G63" s="457" t="s">
        <v>1176</v>
      </c>
      <c r="H63" s="458" t="s">
        <v>1176</v>
      </c>
      <c r="I63" s="459" t="s">
        <v>1176</v>
      </c>
      <c r="J63" s="426"/>
      <c r="K63" s="427"/>
      <c r="L63" s="260"/>
      <c r="M63" s="403"/>
    </row>
    <row r="64" spans="1:13" s="102" customFormat="1" x14ac:dyDescent="0.25">
      <c r="A64" s="165" t="s">
        <v>1245</v>
      </c>
      <c r="B64" s="461">
        <v>0.6</v>
      </c>
      <c r="C64" s="461">
        <v>0.4</v>
      </c>
      <c r="D64" s="449">
        <v>7500</v>
      </c>
      <c r="E64" s="450" t="s">
        <v>1176</v>
      </c>
      <c r="F64" s="451" t="s">
        <v>1176</v>
      </c>
      <c r="G64" s="452" t="s">
        <v>1176</v>
      </c>
      <c r="H64" s="453" t="s">
        <v>1176</v>
      </c>
      <c r="I64" s="460" t="s">
        <v>1176</v>
      </c>
      <c r="J64" s="426"/>
      <c r="K64" s="427"/>
      <c r="L64" s="260"/>
      <c r="M64" s="403"/>
    </row>
    <row r="65" spans="1:13" s="102" customFormat="1" x14ac:dyDescent="0.25">
      <c r="A65" s="164" t="s">
        <v>339</v>
      </c>
      <c r="B65" s="475">
        <v>0.6</v>
      </c>
      <c r="C65" s="475">
        <f>1-B65</f>
        <v>0.4</v>
      </c>
      <c r="D65" s="462">
        <v>800</v>
      </c>
      <c r="E65" s="455">
        <v>60600</v>
      </c>
      <c r="F65" s="456">
        <v>2000</v>
      </c>
      <c r="G65" s="457">
        <v>1200</v>
      </c>
      <c r="H65" s="458">
        <v>800</v>
      </c>
      <c r="I65" s="459">
        <v>0</v>
      </c>
      <c r="J65" s="426"/>
      <c r="K65" s="427"/>
      <c r="L65" s="260"/>
      <c r="M65" s="403"/>
    </row>
    <row r="66" spans="1:13" s="102" customFormat="1" x14ac:dyDescent="0.25">
      <c r="A66" s="165" t="s">
        <v>340</v>
      </c>
      <c r="B66" s="461">
        <v>0.6</v>
      </c>
      <c r="C66" s="461">
        <f>1-B66</f>
        <v>0.4</v>
      </c>
      <c r="D66" s="449">
        <v>20940</v>
      </c>
      <c r="E66" s="450">
        <v>0</v>
      </c>
      <c r="F66" s="451">
        <v>0</v>
      </c>
      <c r="G66" s="452">
        <v>0</v>
      </c>
      <c r="H66" s="453">
        <v>0</v>
      </c>
      <c r="I66" s="460">
        <v>20940</v>
      </c>
      <c r="J66" s="426"/>
      <c r="K66" s="427"/>
      <c r="L66" s="260"/>
      <c r="M66" s="403"/>
    </row>
    <row r="67" spans="1:13" s="102" customFormat="1" x14ac:dyDescent="0.25">
      <c r="A67" s="164" t="s">
        <v>1246</v>
      </c>
      <c r="B67" s="475">
        <v>0.6</v>
      </c>
      <c r="C67" s="475">
        <v>0.4</v>
      </c>
      <c r="D67" s="462">
        <v>7500</v>
      </c>
      <c r="E67" s="455">
        <v>9582.23</v>
      </c>
      <c r="F67" s="456">
        <v>15970.383333333333</v>
      </c>
      <c r="G67" s="457">
        <v>9582.23</v>
      </c>
      <c r="H67" s="458">
        <v>6388.1533333333336</v>
      </c>
      <c r="I67" s="459">
        <v>1111.8466666666664</v>
      </c>
      <c r="J67" s="426"/>
      <c r="K67" s="427"/>
      <c r="L67" s="260"/>
      <c r="M67" s="403"/>
    </row>
    <row r="68" spans="1:13" s="102" customFormat="1" x14ac:dyDescent="0.25">
      <c r="A68" s="165" t="s">
        <v>341</v>
      </c>
      <c r="B68" s="461">
        <v>0.6</v>
      </c>
      <c r="C68" s="461">
        <f>1-B68</f>
        <v>0.4</v>
      </c>
      <c r="D68" s="449">
        <v>32016.799999999999</v>
      </c>
      <c r="E68" s="450">
        <v>15000</v>
      </c>
      <c r="F68" s="451">
        <v>25000</v>
      </c>
      <c r="G68" s="452">
        <v>15000</v>
      </c>
      <c r="H68" s="453">
        <v>10000</v>
      </c>
      <c r="I68" s="460">
        <v>22016.799999999999</v>
      </c>
      <c r="J68" s="426"/>
      <c r="K68" s="427"/>
      <c r="L68" s="260"/>
      <c r="M68" s="403"/>
    </row>
    <row r="69" spans="1:13" s="102" customFormat="1" x14ac:dyDescent="0.25">
      <c r="A69" s="164" t="s">
        <v>1247</v>
      </c>
      <c r="B69" s="475">
        <v>0.6</v>
      </c>
      <c r="C69" s="475">
        <v>0.4</v>
      </c>
      <c r="D69" s="462">
        <v>7500</v>
      </c>
      <c r="E69" s="455" t="s">
        <v>1176</v>
      </c>
      <c r="F69" s="456" t="s">
        <v>1176</v>
      </c>
      <c r="G69" s="457" t="s">
        <v>1176</v>
      </c>
      <c r="H69" s="458" t="s">
        <v>1176</v>
      </c>
      <c r="I69" s="459" t="s">
        <v>1176</v>
      </c>
      <c r="J69" s="426"/>
      <c r="K69" s="427"/>
      <c r="L69" s="260"/>
      <c r="M69" s="403"/>
    </row>
    <row r="70" spans="1:13" s="102" customFormat="1" x14ac:dyDescent="0.25">
      <c r="A70" s="165" t="s">
        <v>342</v>
      </c>
      <c r="B70" s="461">
        <v>0.7</v>
      </c>
      <c r="C70" s="461">
        <f>1-B70</f>
        <v>0.30000000000000004</v>
      </c>
      <c r="D70" s="449">
        <v>2038.1999999999971</v>
      </c>
      <c r="E70" s="450">
        <v>350</v>
      </c>
      <c r="F70" s="451">
        <v>500.00000000000006</v>
      </c>
      <c r="G70" s="452">
        <v>350</v>
      </c>
      <c r="H70" s="453">
        <v>150.00000000000003</v>
      </c>
      <c r="I70" s="460">
        <v>1888.1999999999971</v>
      </c>
      <c r="J70" s="426"/>
      <c r="K70" s="427"/>
      <c r="L70" s="260"/>
      <c r="M70" s="403"/>
    </row>
    <row r="71" spans="1:13" s="102" customFormat="1" x14ac:dyDescent="0.25">
      <c r="A71" s="164" t="s">
        <v>1248</v>
      </c>
      <c r="B71" s="475">
        <v>0.7</v>
      </c>
      <c r="C71" s="475">
        <v>0.30000000000000004</v>
      </c>
      <c r="D71" s="462">
        <v>7198</v>
      </c>
      <c r="E71" s="455">
        <v>9582.23</v>
      </c>
      <c r="F71" s="456">
        <v>13688.9</v>
      </c>
      <c r="G71" s="457">
        <v>9582.23</v>
      </c>
      <c r="H71" s="458">
        <v>4106.67</v>
      </c>
      <c r="I71" s="459">
        <v>3091.33</v>
      </c>
      <c r="J71" s="426"/>
      <c r="K71" s="427"/>
      <c r="L71" s="260"/>
      <c r="M71" s="403"/>
    </row>
    <row r="72" spans="1:13" s="102" customFormat="1" x14ac:dyDescent="0.25">
      <c r="A72" s="165" t="s">
        <v>1249</v>
      </c>
      <c r="B72" s="461">
        <v>0.5</v>
      </c>
      <c r="C72" s="461">
        <v>0.5</v>
      </c>
      <c r="D72" s="449">
        <v>6095</v>
      </c>
      <c r="E72" s="450">
        <v>26343.94</v>
      </c>
      <c r="F72" s="451">
        <v>12190</v>
      </c>
      <c r="G72" s="452">
        <v>6095</v>
      </c>
      <c r="H72" s="453">
        <v>6095</v>
      </c>
      <c r="I72" s="460">
        <v>0</v>
      </c>
      <c r="J72" s="426"/>
      <c r="K72" s="427"/>
      <c r="L72" s="260"/>
      <c r="M72" s="403"/>
    </row>
    <row r="73" spans="1:13" s="102" customFormat="1" x14ac:dyDescent="0.25">
      <c r="A73" s="164" t="s">
        <v>1250</v>
      </c>
      <c r="B73" s="475">
        <v>0.8</v>
      </c>
      <c r="C73" s="475">
        <v>0.19999999999999996</v>
      </c>
      <c r="D73" s="462">
        <v>5000</v>
      </c>
      <c r="E73" s="455">
        <v>9582.23</v>
      </c>
      <c r="F73" s="456">
        <v>11977.787499999999</v>
      </c>
      <c r="G73" s="457">
        <v>9582.23</v>
      </c>
      <c r="H73" s="458">
        <v>2395.557499999999</v>
      </c>
      <c r="I73" s="459">
        <v>2604.442500000001</v>
      </c>
      <c r="J73" s="426"/>
      <c r="K73" s="427"/>
      <c r="L73" s="260"/>
      <c r="M73" s="403"/>
    </row>
    <row r="74" spans="1:13" s="102" customFormat="1" x14ac:dyDescent="0.25">
      <c r="A74" s="165" t="s">
        <v>345</v>
      </c>
      <c r="B74" s="461">
        <v>0.8</v>
      </c>
      <c r="C74" s="461">
        <f>1-B74</f>
        <v>0.19999999999999996</v>
      </c>
      <c r="D74" s="449">
        <v>3840.0000000000036</v>
      </c>
      <c r="E74" s="450">
        <v>2400</v>
      </c>
      <c r="F74" s="451">
        <v>3000</v>
      </c>
      <c r="G74" s="452">
        <v>2400</v>
      </c>
      <c r="H74" s="453">
        <v>599.99999999999989</v>
      </c>
      <c r="I74" s="460">
        <v>3240.0000000000036</v>
      </c>
      <c r="J74" s="426"/>
      <c r="K74" s="427"/>
      <c r="L74" s="260"/>
      <c r="M74" s="403"/>
    </row>
    <row r="75" spans="1:13" s="102" customFormat="1" x14ac:dyDescent="0.25">
      <c r="A75" s="164" t="s">
        <v>347</v>
      </c>
      <c r="B75" s="475">
        <v>0.6</v>
      </c>
      <c r="C75" s="475">
        <f>1-B75</f>
        <v>0.4</v>
      </c>
      <c r="D75" s="462">
        <v>16507.199999999997</v>
      </c>
      <c r="E75" s="455">
        <v>24600</v>
      </c>
      <c r="F75" s="456">
        <v>41000</v>
      </c>
      <c r="G75" s="457">
        <v>24600</v>
      </c>
      <c r="H75" s="458">
        <v>16400</v>
      </c>
      <c r="I75" s="459">
        <v>107.19999999999709</v>
      </c>
      <c r="J75" s="426"/>
      <c r="K75" s="427"/>
      <c r="L75" s="260"/>
      <c r="M75" s="403"/>
    </row>
    <row r="76" spans="1:13" s="102" customFormat="1" x14ac:dyDescent="0.25">
      <c r="A76" s="165" t="s">
        <v>1251</v>
      </c>
      <c r="B76" s="461">
        <v>0.7</v>
      </c>
      <c r="C76" s="461">
        <v>0.30000000000000004</v>
      </c>
      <c r="D76" s="449">
        <v>5000</v>
      </c>
      <c r="E76" s="450" t="s">
        <v>1176</v>
      </c>
      <c r="F76" s="451" t="s">
        <v>1176</v>
      </c>
      <c r="G76" s="452" t="s">
        <v>1176</v>
      </c>
      <c r="H76" s="453" t="s">
        <v>1176</v>
      </c>
      <c r="I76" s="460" t="s">
        <v>1176</v>
      </c>
      <c r="J76" s="426"/>
      <c r="K76" s="427"/>
      <c r="L76" s="260"/>
      <c r="M76" s="403"/>
    </row>
    <row r="77" spans="1:13" s="102" customFormat="1" x14ac:dyDescent="0.25">
      <c r="A77" s="164" t="s">
        <v>348</v>
      </c>
      <c r="B77" s="475">
        <v>0.8</v>
      </c>
      <c r="C77" s="475">
        <f>1-B77</f>
        <v>0.19999999999999996</v>
      </c>
      <c r="D77" s="462">
        <v>22142.699999999997</v>
      </c>
      <c r="E77" s="455">
        <v>2480</v>
      </c>
      <c r="F77" s="456">
        <v>3100</v>
      </c>
      <c r="G77" s="457">
        <v>2480</v>
      </c>
      <c r="H77" s="458">
        <v>619.99999999999989</v>
      </c>
      <c r="I77" s="459">
        <v>21522.699999999997</v>
      </c>
      <c r="J77" s="426"/>
      <c r="K77" s="427"/>
      <c r="L77" s="260"/>
      <c r="M77" s="403"/>
    </row>
    <row r="78" spans="1:13" s="102" customFormat="1" x14ac:dyDescent="0.25">
      <c r="A78" s="165" t="s">
        <v>349</v>
      </c>
      <c r="B78" s="461">
        <v>0.7</v>
      </c>
      <c r="C78" s="461">
        <f>1-B78</f>
        <v>0.30000000000000004</v>
      </c>
      <c r="D78" s="449">
        <v>14600</v>
      </c>
      <c r="E78" s="450">
        <v>23800</v>
      </c>
      <c r="F78" s="451">
        <v>34000</v>
      </c>
      <c r="G78" s="452">
        <v>23800</v>
      </c>
      <c r="H78" s="453">
        <v>10200.000000000002</v>
      </c>
      <c r="I78" s="460">
        <v>4399.9999999999982</v>
      </c>
      <c r="J78" s="426"/>
      <c r="K78" s="427"/>
      <c r="L78" s="260"/>
      <c r="M78" s="403"/>
    </row>
    <row r="79" spans="1:13" s="102" customFormat="1" x14ac:dyDescent="0.25">
      <c r="A79" s="164" t="s">
        <v>1252</v>
      </c>
      <c r="B79" s="475">
        <v>0.7</v>
      </c>
      <c r="C79" s="475">
        <v>0.30000000000000004</v>
      </c>
      <c r="D79" s="462">
        <v>7500</v>
      </c>
      <c r="E79" s="455">
        <v>9582.23</v>
      </c>
      <c r="F79" s="456">
        <v>13688.9</v>
      </c>
      <c r="G79" s="457">
        <v>9582.23</v>
      </c>
      <c r="H79" s="458">
        <v>4106.67</v>
      </c>
      <c r="I79" s="459">
        <v>3393.33</v>
      </c>
      <c r="J79" s="426"/>
      <c r="K79" s="427"/>
      <c r="L79" s="260"/>
      <c r="M79" s="403"/>
    </row>
    <row r="80" spans="1:13" s="102" customFormat="1" x14ac:dyDescent="0.25">
      <c r="A80" s="165" t="s">
        <v>350</v>
      </c>
      <c r="B80" s="461">
        <v>0.6</v>
      </c>
      <c r="C80" s="461">
        <f>1-B80</f>
        <v>0.4</v>
      </c>
      <c r="D80" s="449">
        <v>42320</v>
      </c>
      <c r="E80" s="450">
        <v>91800</v>
      </c>
      <c r="F80" s="451">
        <v>105800</v>
      </c>
      <c r="G80" s="452">
        <v>63480</v>
      </c>
      <c r="H80" s="453">
        <v>42320</v>
      </c>
      <c r="I80" s="460">
        <v>0</v>
      </c>
      <c r="J80" s="426"/>
      <c r="K80" s="427"/>
      <c r="L80" s="260"/>
      <c r="M80" s="403"/>
    </row>
    <row r="81" spans="1:13" s="102" customFormat="1" x14ac:dyDescent="0.25">
      <c r="A81" s="164" t="s">
        <v>1253</v>
      </c>
      <c r="B81" s="475">
        <v>0.6</v>
      </c>
      <c r="C81" s="475">
        <v>0.4</v>
      </c>
      <c r="D81" s="462">
        <v>7500</v>
      </c>
      <c r="E81" s="455">
        <v>9582.23</v>
      </c>
      <c r="F81" s="456">
        <v>15970.383333333333</v>
      </c>
      <c r="G81" s="457">
        <v>9582.23</v>
      </c>
      <c r="H81" s="458">
        <v>6388.1533333333336</v>
      </c>
      <c r="I81" s="459">
        <v>1111.8466666666664</v>
      </c>
      <c r="J81" s="426"/>
      <c r="K81" s="427"/>
      <c r="L81" s="260"/>
      <c r="M81" s="403"/>
    </row>
    <row r="82" spans="1:13" s="102" customFormat="1" x14ac:dyDescent="0.25">
      <c r="A82" s="165" t="s">
        <v>351</v>
      </c>
      <c r="B82" s="461">
        <v>0.8</v>
      </c>
      <c r="C82" s="461">
        <f>1-B82</f>
        <v>0.19999999999999996</v>
      </c>
      <c r="D82" s="449">
        <v>38207.5</v>
      </c>
      <c r="E82" s="450">
        <v>54400</v>
      </c>
      <c r="F82" s="451">
        <v>68000</v>
      </c>
      <c r="G82" s="452">
        <v>54400</v>
      </c>
      <c r="H82" s="453">
        <v>13599.999999999996</v>
      </c>
      <c r="I82" s="460">
        <v>24607.500000000004</v>
      </c>
      <c r="J82" s="426"/>
      <c r="K82" s="427"/>
      <c r="L82" s="260"/>
      <c r="M82" s="403"/>
    </row>
    <row r="83" spans="1:13" s="102" customFormat="1" x14ac:dyDescent="0.25">
      <c r="A83" s="164" t="s">
        <v>1254</v>
      </c>
      <c r="B83" s="475">
        <v>0.7</v>
      </c>
      <c r="C83" s="475">
        <v>0.30000000000000004</v>
      </c>
      <c r="D83" s="462">
        <v>5000</v>
      </c>
      <c r="E83" s="455">
        <v>9582.23</v>
      </c>
      <c r="F83" s="456">
        <v>13688.9</v>
      </c>
      <c r="G83" s="457">
        <v>9582.23</v>
      </c>
      <c r="H83" s="458">
        <v>4106.67</v>
      </c>
      <c r="I83" s="459">
        <v>893.32999999999993</v>
      </c>
      <c r="J83" s="426"/>
      <c r="K83" s="427"/>
      <c r="L83" s="260"/>
      <c r="M83" s="403"/>
    </row>
    <row r="84" spans="1:13" s="102" customFormat="1" x14ac:dyDescent="0.25">
      <c r="A84" s="165" t="s">
        <v>352</v>
      </c>
      <c r="B84" s="461">
        <v>0.6</v>
      </c>
      <c r="C84" s="461">
        <f>1-B84</f>
        <v>0.4</v>
      </c>
      <c r="D84" s="449">
        <v>23500</v>
      </c>
      <c r="E84" s="450">
        <v>1920</v>
      </c>
      <c r="F84" s="451">
        <v>3200</v>
      </c>
      <c r="G84" s="452">
        <v>1920</v>
      </c>
      <c r="H84" s="453">
        <v>1280</v>
      </c>
      <c r="I84" s="460">
        <v>22220</v>
      </c>
      <c r="J84" s="426"/>
      <c r="K84" s="427"/>
      <c r="L84" s="260"/>
      <c r="M84" s="403"/>
    </row>
    <row r="85" spans="1:13" s="102" customFormat="1" x14ac:dyDescent="0.25">
      <c r="A85" s="164" t="s">
        <v>353</v>
      </c>
      <c r="B85" s="475">
        <v>0.8</v>
      </c>
      <c r="C85" s="475">
        <f>1-B85</f>
        <v>0.19999999999999996</v>
      </c>
      <c r="D85" s="462">
        <v>400</v>
      </c>
      <c r="E85" s="455">
        <v>17600</v>
      </c>
      <c r="F85" s="456">
        <v>2000.0000000000005</v>
      </c>
      <c r="G85" s="457">
        <v>1600.0000000000005</v>
      </c>
      <c r="H85" s="458">
        <v>400</v>
      </c>
      <c r="I85" s="459">
        <v>0</v>
      </c>
      <c r="J85" s="426"/>
      <c r="K85" s="427"/>
      <c r="L85" s="260"/>
      <c r="M85" s="403"/>
    </row>
    <row r="86" spans="1:13" s="102" customFormat="1" x14ac:dyDescent="0.25">
      <c r="A86" s="165" t="s">
        <v>354</v>
      </c>
      <c r="B86" s="461">
        <v>0.6</v>
      </c>
      <c r="C86" s="461">
        <f>1-B86</f>
        <v>0.4</v>
      </c>
      <c r="D86" s="449">
        <v>2460</v>
      </c>
      <c r="E86" s="450">
        <v>24000</v>
      </c>
      <c r="F86" s="451">
        <v>6150</v>
      </c>
      <c r="G86" s="452">
        <v>3690</v>
      </c>
      <c r="H86" s="453">
        <v>2460</v>
      </c>
      <c r="I86" s="460">
        <v>0</v>
      </c>
      <c r="J86" s="426"/>
      <c r="K86" s="427"/>
      <c r="L86" s="260"/>
      <c r="M86" s="403"/>
    </row>
    <row r="87" spans="1:13" s="102" customFormat="1" x14ac:dyDescent="0.25">
      <c r="A87" s="164" t="s">
        <v>1200</v>
      </c>
      <c r="B87" s="475">
        <v>0.6</v>
      </c>
      <c r="C87" s="475">
        <v>0.4</v>
      </c>
      <c r="D87" s="462">
        <v>5000</v>
      </c>
      <c r="E87" s="455">
        <v>9582.23</v>
      </c>
      <c r="F87" s="456">
        <v>12500</v>
      </c>
      <c r="G87" s="457">
        <v>7500</v>
      </c>
      <c r="H87" s="458">
        <v>5000</v>
      </c>
      <c r="I87" s="459">
        <v>0</v>
      </c>
      <c r="J87" s="426"/>
      <c r="K87" s="427"/>
      <c r="L87" s="260"/>
      <c r="M87" s="403"/>
    </row>
    <row r="88" spans="1:13" s="102" customFormat="1" x14ac:dyDescent="0.25">
      <c r="A88" s="165" t="s">
        <v>355</v>
      </c>
      <c r="B88" s="461">
        <v>0.7</v>
      </c>
      <c r="C88" s="461">
        <f>1-B88</f>
        <v>0.30000000000000004</v>
      </c>
      <c r="D88" s="449">
        <v>440.29999999999563</v>
      </c>
      <c r="E88" s="450">
        <v>4200</v>
      </c>
      <c r="F88" s="451">
        <v>1466.6666666666665</v>
      </c>
      <c r="G88" s="452">
        <v>1026.6666666666665</v>
      </c>
      <c r="H88" s="453">
        <v>440</v>
      </c>
      <c r="I88" s="460">
        <v>0.29999999999563443</v>
      </c>
      <c r="J88" s="426"/>
      <c r="K88" s="427"/>
      <c r="L88" s="260"/>
      <c r="M88" s="403"/>
    </row>
    <row r="89" spans="1:13" s="102" customFormat="1" x14ac:dyDescent="0.25">
      <c r="A89" s="164" t="s">
        <v>1255</v>
      </c>
      <c r="B89" s="475">
        <v>0.7</v>
      </c>
      <c r="C89" s="475">
        <v>0.30000000000000004</v>
      </c>
      <c r="D89" s="462">
        <v>7500</v>
      </c>
      <c r="E89" s="455" t="s">
        <v>1176</v>
      </c>
      <c r="F89" s="456" t="s">
        <v>1176</v>
      </c>
      <c r="G89" s="457" t="s">
        <v>1176</v>
      </c>
      <c r="H89" s="458" t="s">
        <v>1176</v>
      </c>
      <c r="I89" s="459" t="s">
        <v>1176</v>
      </c>
      <c r="J89" s="426"/>
      <c r="K89" s="427"/>
      <c r="L89" s="260"/>
      <c r="M89" s="403"/>
    </row>
    <row r="90" spans="1:13" s="102" customFormat="1" x14ac:dyDescent="0.25">
      <c r="A90" s="165" t="s">
        <v>1256</v>
      </c>
      <c r="B90" s="461">
        <v>0.7</v>
      </c>
      <c r="C90" s="461">
        <v>0.30000000000000004</v>
      </c>
      <c r="D90" s="449">
        <v>7500</v>
      </c>
      <c r="E90" s="450">
        <v>9582.23</v>
      </c>
      <c r="F90" s="451">
        <v>13688.9</v>
      </c>
      <c r="G90" s="452">
        <v>9582.23</v>
      </c>
      <c r="H90" s="453">
        <v>4106.67</v>
      </c>
      <c r="I90" s="460">
        <v>3393.33</v>
      </c>
      <c r="J90" s="426"/>
      <c r="K90" s="427"/>
      <c r="L90" s="260"/>
      <c r="M90" s="403"/>
    </row>
    <row r="91" spans="1:13" s="102" customFormat="1" x14ac:dyDescent="0.25">
      <c r="A91" s="164" t="s">
        <v>356</v>
      </c>
      <c r="B91" s="475">
        <v>0.6</v>
      </c>
      <c r="C91" s="475">
        <f>1-B91</f>
        <v>0.4</v>
      </c>
      <c r="D91" s="462">
        <v>7577</v>
      </c>
      <c r="E91" s="455">
        <v>64200</v>
      </c>
      <c r="F91" s="456">
        <v>18942.5</v>
      </c>
      <c r="G91" s="457">
        <v>11365.5</v>
      </c>
      <c r="H91" s="458">
        <v>7577</v>
      </c>
      <c r="I91" s="459">
        <v>0</v>
      </c>
      <c r="J91" s="426"/>
      <c r="K91" s="427"/>
      <c r="L91" s="260"/>
      <c r="M91" s="403"/>
    </row>
    <row r="92" spans="1:13" s="102" customFormat="1" x14ac:dyDescent="0.25">
      <c r="A92" s="165" t="s">
        <v>1170</v>
      </c>
      <c r="B92" s="461">
        <v>0.5</v>
      </c>
      <c r="C92" s="461">
        <v>0.5</v>
      </c>
      <c r="D92" s="449">
        <v>10000</v>
      </c>
      <c r="E92" s="450">
        <v>32340.01</v>
      </c>
      <c r="F92" s="451">
        <v>20000</v>
      </c>
      <c r="G92" s="452">
        <v>10000</v>
      </c>
      <c r="H92" s="453">
        <v>10000</v>
      </c>
      <c r="I92" s="460">
        <v>0</v>
      </c>
      <c r="J92" s="426"/>
      <c r="K92" s="427"/>
      <c r="L92" s="260"/>
      <c r="M92" s="403"/>
    </row>
    <row r="93" spans="1:13" s="102" customFormat="1" x14ac:dyDescent="0.25">
      <c r="A93" s="164" t="s">
        <v>1257</v>
      </c>
      <c r="B93" s="475">
        <v>0.8</v>
      </c>
      <c r="C93" s="475">
        <v>0.19999999999999996</v>
      </c>
      <c r="D93" s="462">
        <v>7500</v>
      </c>
      <c r="E93" s="455">
        <v>9582.23</v>
      </c>
      <c r="F93" s="456">
        <v>11977.787499999999</v>
      </c>
      <c r="G93" s="457">
        <v>9582.23</v>
      </c>
      <c r="H93" s="458">
        <v>2395.557499999999</v>
      </c>
      <c r="I93" s="459">
        <v>5104.442500000001</v>
      </c>
      <c r="J93" s="426"/>
      <c r="K93" s="427"/>
      <c r="L93" s="260"/>
      <c r="M93" s="403"/>
    </row>
    <row r="94" spans="1:13" s="102" customFormat="1" x14ac:dyDescent="0.25">
      <c r="A94" s="165" t="s">
        <v>358</v>
      </c>
      <c r="B94" s="461">
        <v>0.8</v>
      </c>
      <c r="C94" s="461">
        <f>1-B94</f>
        <v>0.19999999999999996</v>
      </c>
      <c r="D94" s="449">
        <v>36720</v>
      </c>
      <c r="E94" s="450">
        <v>20800</v>
      </c>
      <c r="F94" s="451">
        <v>26000</v>
      </c>
      <c r="G94" s="452">
        <v>20800</v>
      </c>
      <c r="H94" s="453">
        <v>5199.9999999999991</v>
      </c>
      <c r="I94" s="460">
        <v>31520</v>
      </c>
      <c r="J94" s="426"/>
      <c r="K94" s="427"/>
      <c r="L94" s="260"/>
      <c r="M94" s="403"/>
    </row>
    <row r="95" spans="1:13" s="102" customFormat="1" x14ac:dyDescent="0.25">
      <c r="A95" s="164" t="s">
        <v>1258</v>
      </c>
      <c r="B95" s="475">
        <v>0.8</v>
      </c>
      <c r="C95" s="475">
        <v>0.19999999999999996</v>
      </c>
      <c r="D95" s="462">
        <v>10000</v>
      </c>
      <c r="E95" s="455">
        <v>19164.45</v>
      </c>
      <c r="F95" s="456">
        <v>23955.5625</v>
      </c>
      <c r="G95" s="457">
        <v>19164.45</v>
      </c>
      <c r="H95" s="458">
        <v>4791.1124999999993</v>
      </c>
      <c r="I95" s="459">
        <v>5208.8875000000007</v>
      </c>
      <c r="J95" s="426"/>
      <c r="K95" s="427"/>
      <c r="L95" s="260"/>
      <c r="M95" s="403"/>
    </row>
    <row r="96" spans="1:13" s="102" customFormat="1" x14ac:dyDescent="0.25">
      <c r="A96" s="165" t="s">
        <v>359</v>
      </c>
      <c r="B96" s="461">
        <v>0.7</v>
      </c>
      <c r="C96" s="461">
        <f>1-B96</f>
        <v>0.30000000000000004</v>
      </c>
      <c r="D96" s="449">
        <v>31320</v>
      </c>
      <c r="E96" s="450">
        <v>25200</v>
      </c>
      <c r="F96" s="451">
        <v>36000</v>
      </c>
      <c r="G96" s="452">
        <v>25200</v>
      </c>
      <c r="H96" s="453">
        <v>10800.000000000002</v>
      </c>
      <c r="I96" s="460">
        <v>20520</v>
      </c>
      <c r="J96" s="426"/>
      <c r="K96" s="427"/>
      <c r="L96" s="260"/>
      <c r="M96" s="403"/>
    </row>
    <row r="97" spans="1:13" s="102" customFormat="1" x14ac:dyDescent="0.25">
      <c r="A97" s="164" t="s">
        <v>1186</v>
      </c>
      <c r="B97" s="475">
        <v>0.7</v>
      </c>
      <c r="C97" s="475">
        <v>0.30000000000000004</v>
      </c>
      <c r="D97" s="462">
        <v>5000</v>
      </c>
      <c r="E97" s="455">
        <v>9582.23</v>
      </c>
      <c r="F97" s="456">
        <v>13688.9</v>
      </c>
      <c r="G97" s="457">
        <v>9582.23</v>
      </c>
      <c r="H97" s="458">
        <v>4106.67</v>
      </c>
      <c r="I97" s="459">
        <v>893.32999999999993</v>
      </c>
      <c r="J97" s="426"/>
      <c r="K97" s="427"/>
      <c r="L97" s="260"/>
      <c r="M97" s="403"/>
    </row>
    <row r="98" spans="1:13" s="102" customFormat="1" x14ac:dyDescent="0.25">
      <c r="A98" s="165" t="s">
        <v>360</v>
      </c>
      <c r="B98" s="461">
        <v>0.5</v>
      </c>
      <c r="C98" s="461">
        <f>1-B98</f>
        <v>0.5</v>
      </c>
      <c r="D98" s="449">
        <v>18712.400000000001</v>
      </c>
      <c r="E98" s="450">
        <v>0</v>
      </c>
      <c r="F98" s="451">
        <v>0</v>
      </c>
      <c r="G98" s="452">
        <v>0</v>
      </c>
      <c r="H98" s="453">
        <v>0</v>
      </c>
      <c r="I98" s="460">
        <v>18712.400000000001</v>
      </c>
      <c r="J98" s="426"/>
      <c r="K98" s="427"/>
      <c r="L98" s="260"/>
      <c r="M98" s="403"/>
    </row>
    <row r="99" spans="1:13" s="102" customFormat="1" x14ac:dyDescent="0.25">
      <c r="A99" s="164" t="s">
        <v>1259</v>
      </c>
      <c r="B99" s="475">
        <v>0.6</v>
      </c>
      <c r="C99" s="475">
        <v>0.4</v>
      </c>
      <c r="D99" s="462">
        <v>7500</v>
      </c>
      <c r="E99" s="455">
        <v>9582.23</v>
      </c>
      <c r="F99" s="456">
        <v>15970.383333333333</v>
      </c>
      <c r="G99" s="457">
        <v>9582.23</v>
      </c>
      <c r="H99" s="458">
        <v>6388.1533333333336</v>
      </c>
      <c r="I99" s="459">
        <v>1111.8466666666664</v>
      </c>
      <c r="J99" s="426"/>
      <c r="K99" s="427"/>
      <c r="L99" s="260"/>
      <c r="M99" s="403"/>
    </row>
    <row r="100" spans="1:13" s="102" customFormat="1" x14ac:dyDescent="0.25">
      <c r="A100" s="165" t="s">
        <v>361</v>
      </c>
      <c r="B100" s="461">
        <v>0.7</v>
      </c>
      <c r="C100" s="461">
        <f>1-B100</f>
        <v>0.30000000000000004</v>
      </c>
      <c r="D100" s="449">
        <v>38160</v>
      </c>
      <c r="E100" s="450">
        <v>4900</v>
      </c>
      <c r="F100" s="451">
        <v>7000</v>
      </c>
      <c r="G100" s="452">
        <v>4900</v>
      </c>
      <c r="H100" s="453">
        <v>2100.0000000000005</v>
      </c>
      <c r="I100" s="460">
        <v>36060</v>
      </c>
      <c r="J100" s="426"/>
      <c r="K100" s="427"/>
      <c r="L100" s="260"/>
      <c r="M100" s="403"/>
    </row>
    <row r="101" spans="1:13" s="102" customFormat="1" x14ac:dyDescent="0.25">
      <c r="A101" s="164" t="s">
        <v>362</v>
      </c>
      <c r="B101" s="475">
        <v>0.7</v>
      </c>
      <c r="C101" s="475">
        <f>1-B101</f>
        <v>0.30000000000000004</v>
      </c>
      <c r="D101" s="462">
        <v>120</v>
      </c>
      <c r="E101" s="455">
        <v>16800</v>
      </c>
      <c r="F101" s="456">
        <v>399.99999999999994</v>
      </c>
      <c r="G101" s="457">
        <v>279.99999999999994</v>
      </c>
      <c r="H101" s="458">
        <v>120</v>
      </c>
      <c r="I101" s="459">
        <v>0</v>
      </c>
      <c r="J101" s="426"/>
      <c r="K101" s="427"/>
      <c r="L101" s="260"/>
      <c r="M101" s="403"/>
    </row>
    <row r="102" spans="1:13" s="102" customFormat="1" x14ac:dyDescent="0.25">
      <c r="A102" s="165" t="s">
        <v>1260</v>
      </c>
      <c r="B102" s="461">
        <v>0.7</v>
      </c>
      <c r="C102" s="461">
        <v>0.30000000000000004</v>
      </c>
      <c r="D102" s="449">
        <v>5000</v>
      </c>
      <c r="E102" s="450" t="s">
        <v>1176</v>
      </c>
      <c r="F102" s="451" t="s">
        <v>1176</v>
      </c>
      <c r="G102" s="452" t="s">
        <v>1176</v>
      </c>
      <c r="H102" s="453" t="s">
        <v>1176</v>
      </c>
      <c r="I102" s="460" t="s">
        <v>1176</v>
      </c>
      <c r="J102" s="426"/>
      <c r="K102" s="427"/>
      <c r="L102" s="260"/>
      <c r="M102" s="403"/>
    </row>
    <row r="103" spans="1:13" s="102" customFormat="1" x14ac:dyDescent="0.25">
      <c r="A103" s="164" t="s">
        <v>1261</v>
      </c>
      <c r="B103" s="475">
        <v>0.7</v>
      </c>
      <c r="C103" s="475">
        <v>0.30000000000000004</v>
      </c>
      <c r="D103" s="462">
        <v>5000</v>
      </c>
      <c r="E103" s="455">
        <v>9582.23</v>
      </c>
      <c r="F103" s="456">
        <v>13688.9</v>
      </c>
      <c r="G103" s="457">
        <v>9582.23</v>
      </c>
      <c r="H103" s="458">
        <v>4106.67</v>
      </c>
      <c r="I103" s="459">
        <v>893.32999999999993</v>
      </c>
      <c r="J103" s="426"/>
      <c r="K103" s="427"/>
      <c r="L103" s="260"/>
      <c r="M103" s="403"/>
    </row>
    <row r="104" spans="1:13" s="102" customFormat="1" x14ac:dyDescent="0.25">
      <c r="A104" s="165" t="s">
        <v>1262</v>
      </c>
      <c r="B104" s="461">
        <v>0.5</v>
      </c>
      <c r="C104" s="461">
        <v>0.5</v>
      </c>
      <c r="D104" s="449">
        <v>7500</v>
      </c>
      <c r="E104" s="450">
        <v>9582.23</v>
      </c>
      <c r="F104" s="451">
        <v>15000</v>
      </c>
      <c r="G104" s="452">
        <v>7500</v>
      </c>
      <c r="H104" s="453">
        <v>7500</v>
      </c>
      <c r="I104" s="460">
        <v>0</v>
      </c>
      <c r="J104" s="426"/>
      <c r="K104" s="427"/>
      <c r="L104" s="260"/>
      <c r="M104" s="403"/>
    </row>
    <row r="105" spans="1:13" s="102" customFormat="1" x14ac:dyDescent="0.25">
      <c r="A105" s="164" t="s">
        <v>363</v>
      </c>
      <c r="B105" s="475">
        <v>0.5</v>
      </c>
      <c r="C105" s="475">
        <f>1-B105</f>
        <v>0.5</v>
      </c>
      <c r="D105" s="462">
        <v>34220.5</v>
      </c>
      <c r="E105" s="455">
        <v>42000</v>
      </c>
      <c r="F105" s="456">
        <v>68441</v>
      </c>
      <c r="G105" s="457">
        <v>34220.5</v>
      </c>
      <c r="H105" s="458">
        <v>34220.5</v>
      </c>
      <c r="I105" s="459">
        <v>0</v>
      </c>
      <c r="J105" s="426"/>
      <c r="K105" s="427"/>
      <c r="L105" s="260"/>
      <c r="M105" s="403"/>
    </row>
    <row r="106" spans="1:13" s="102" customFormat="1" x14ac:dyDescent="0.25">
      <c r="A106" s="165" t="s">
        <v>1201</v>
      </c>
      <c r="B106" s="461">
        <v>0.5</v>
      </c>
      <c r="C106" s="461">
        <v>0.5</v>
      </c>
      <c r="D106" s="449">
        <v>7500</v>
      </c>
      <c r="E106" s="450">
        <v>362.78</v>
      </c>
      <c r="F106" s="451">
        <v>725.56</v>
      </c>
      <c r="G106" s="452">
        <v>362.78</v>
      </c>
      <c r="H106" s="453">
        <v>362.78</v>
      </c>
      <c r="I106" s="460">
        <v>7137.22</v>
      </c>
      <c r="J106" s="426"/>
      <c r="K106" s="427"/>
      <c r="L106" s="260"/>
      <c r="M106" s="403"/>
    </row>
    <row r="107" spans="1:13" s="102" customFormat="1" x14ac:dyDescent="0.25">
      <c r="A107" s="164" t="s">
        <v>364</v>
      </c>
      <c r="B107" s="475">
        <v>0.7</v>
      </c>
      <c r="C107" s="475">
        <f>1-B107</f>
        <v>0.30000000000000004</v>
      </c>
      <c r="D107" s="462">
        <v>30000</v>
      </c>
      <c r="E107" s="455">
        <v>48300</v>
      </c>
      <c r="F107" s="456">
        <v>69000</v>
      </c>
      <c r="G107" s="457">
        <v>48300</v>
      </c>
      <c r="H107" s="458">
        <v>20700.000000000004</v>
      </c>
      <c r="I107" s="459">
        <v>9299.9999999999964</v>
      </c>
      <c r="J107" s="426"/>
      <c r="K107" s="427"/>
      <c r="L107" s="260"/>
      <c r="M107" s="403"/>
    </row>
    <row r="108" spans="1:13" s="102" customFormat="1" x14ac:dyDescent="0.25">
      <c r="A108" s="165" t="s">
        <v>365</v>
      </c>
      <c r="B108" s="461">
        <v>0.7</v>
      </c>
      <c r="C108" s="461">
        <f>1-B108</f>
        <v>0.30000000000000004</v>
      </c>
      <c r="D108" s="449">
        <v>5463</v>
      </c>
      <c r="E108" s="450">
        <v>4200</v>
      </c>
      <c r="F108" s="451">
        <v>6000</v>
      </c>
      <c r="G108" s="452">
        <v>4200</v>
      </c>
      <c r="H108" s="453">
        <v>1800.0000000000002</v>
      </c>
      <c r="I108" s="460">
        <v>3663</v>
      </c>
      <c r="J108" s="426"/>
      <c r="K108" s="427"/>
      <c r="L108" s="260"/>
      <c r="M108" s="403"/>
    </row>
    <row r="109" spans="1:13" s="102" customFormat="1" x14ac:dyDescent="0.25">
      <c r="A109" s="164" t="s">
        <v>366</v>
      </c>
      <c r="B109" s="475">
        <v>0.7</v>
      </c>
      <c r="C109" s="475">
        <f>1-B109</f>
        <v>0.30000000000000004</v>
      </c>
      <c r="D109" s="462">
        <v>1160</v>
      </c>
      <c r="E109" s="455">
        <v>25900</v>
      </c>
      <c r="F109" s="456">
        <v>3866.6666666666661</v>
      </c>
      <c r="G109" s="457">
        <v>2706.6666666666661</v>
      </c>
      <c r="H109" s="458">
        <v>1160</v>
      </c>
      <c r="I109" s="459">
        <v>0</v>
      </c>
      <c r="J109" s="426"/>
      <c r="K109" s="427"/>
      <c r="L109" s="260"/>
      <c r="M109" s="403"/>
    </row>
    <row r="110" spans="1:13" s="102" customFormat="1" x14ac:dyDescent="0.25">
      <c r="A110" s="165" t="s">
        <v>1263</v>
      </c>
      <c r="B110" s="461">
        <v>0.8</v>
      </c>
      <c r="C110" s="461">
        <v>0.19999999999999996</v>
      </c>
      <c r="D110" s="449">
        <v>5000</v>
      </c>
      <c r="E110" s="450">
        <v>10252.98</v>
      </c>
      <c r="F110" s="451">
        <v>12816.224999999999</v>
      </c>
      <c r="G110" s="452">
        <v>10252.98</v>
      </c>
      <c r="H110" s="453">
        <v>2563.244999999999</v>
      </c>
      <c r="I110" s="460">
        <v>2436.755000000001</v>
      </c>
      <c r="J110" s="426"/>
      <c r="K110" s="427"/>
      <c r="L110" s="260"/>
      <c r="M110" s="403"/>
    </row>
    <row r="111" spans="1:13" s="102" customFormat="1" x14ac:dyDescent="0.25">
      <c r="A111" s="164" t="s">
        <v>367</v>
      </c>
      <c r="B111" s="475">
        <v>0.7</v>
      </c>
      <c r="C111" s="475">
        <f>1-B111</f>
        <v>0.30000000000000004</v>
      </c>
      <c r="D111" s="462">
        <v>11159</v>
      </c>
      <c r="E111" s="455">
        <v>10500</v>
      </c>
      <c r="F111" s="456">
        <v>15000.000000000002</v>
      </c>
      <c r="G111" s="457">
        <v>10500</v>
      </c>
      <c r="H111" s="458">
        <v>4500.0000000000009</v>
      </c>
      <c r="I111" s="459">
        <v>6658.9999999999991</v>
      </c>
      <c r="J111" s="426"/>
      <c r="K111" s="427"/>
      <c r="L111" s="260"/>
      <c r="M111" s="403"/>
    </row>
    <row r="112" spans="1:13" s="102" customFormat="1" x14ac:dyDescent="0.25">
      <c r="A112" s="165" t="s">
        <v>1264</v>
      </c>
      <c r="B112" s="461">
        <v>0.8</v>
      </c>
      <c r="C112" s="461">
        <v>0.19999999999999996</v>
      </c>
      <c r="D112" s="449">
        <v>5000</v>
      </c>
      <c r="E112" s="450">
        <v>9582.23</v>
      </c>
      <c r="F112" s="451">
        <v>11977.787499999999</v>
      </c>
      <c r="G112" s="452">
        <v>9582.23</v>
      </c>
      <c r="H112" s="453">
        <v>2395.557499999999</v>
      </c>
      <c r="I112" s="460">
        <v>2604.442500000001</v>
      </c>
      <c r="J112" s="426"/>
      <c r="K112" s="427"/>
      <c r="L112" s="260"/>
      <c r="M112" s="403"/>
    </row>
    <row r="113" spans="1:13" s="102" customFormat="1" x14ac:dyDescent="0.25">
      <c r="A113" s="164" t="s">
        <v>369</v>
      </c>
      <c r="B113" s="475">
        <v>0.6</v>
      </c>
      <c r="C113" s="475">
        <f>1-B113</f>
        <v>0.4</v>
      </c>
      <c r="D113" s="462">
        <v>80</v>
      </c>
      <c r="E113" s="455">
        <v>38400</v>
      </c>
      <c r="F113" s="456">
        <v>200</v>
      </c>
      <c r="G113" s="457">
        <v>120</v>
      </c>
      <c r="H113" s="458">
        <v>80</v>
      </c>
      <c r="I113" s="459">
        <v>0</v>
      </c>
      <c r="J113" s="426"/>
      <c r="K113" s="427"/>
      <c r="L113" s="260"/>
      <c r="M113" s="403"/>
    </row>
    <row r="114" spans="1:13" s="102" customFormat="1" x14ac:dyDescent="0.25">
      <c r="A114" s="165" t="s">
        <v>1265</v>
      </c>
      <c r="B114" s="461">
        <v>0.6</v>
      </c>
      <c r="C114" s="461">
        <v>0.4</v>
      </c>
      <c r="D114" s="449">
        <v>7500</v>
      </c>
      <c r="E114" s="450" t="s">
        <v>1176</v>
      </c>
      <c r="F114" s="451" t="s">
        <v>1176</v>
      </c>
      <c r="G114" s="452" t="s">
        <v>1176</v>
      </c>
      <c r="H114" s="453" t="s">
        <v>1176</v>
      </c>
      <c r="I114" s="460" t="s">
        <v>1176</v>
      </c>
      <c r="J114" s="426"/>
      <c r="K114" s="427"/>
      <c r="L114" s="260"/>
      <c r="M114" s="403"/>
    </row>
    <row r="115" spans="1:13" s="102" customFormat="1" x14ac:dyDescent="0.25">
      <c r="A115" s="164" t="s">
        <v>1266</v>
      </c>
      <c r="B115" s="475">
        <v>0.7</v>
      </c>
      <c r="C115" s="475">
        <v>0.30000000000000004</v>
      </c>
      <c r="D115" s="462">
        <v>10000</v>
      </c>
      <c r="E115" s="455">
        <v>9582.23</v>
      </c>
      <c r="F115" s="456">
        <v>13688.9</v>
      </c>
      <c r="G115" s="457">
        <v>9582.23</v>
      </c>
      <c r="H115" s="458">
        <v>4106.67</v>
      </c>
      <c r="I115" s="459">
        <v>5893.33</v>
      </c>
      <c r="J115" s="426"/>
      <c r="K115" s="427"/>
      <c r="L115" s="260"/>
      <c r="M115" s="403"/>
    </row>
    <row r="116" spans="1:13" s="102" customFormat="1" x14ac:dyDescent="0.25">
      <c r="A116" s="165" t="s">
        <v>1267</v>
      </c>
      <c r="B116" s="461">
        <v>0.7</v>
      </c>
      <c r="C116" s="461">
        <v>0.30000000000000004</v>
      </c>
      <c r="D116" s="449">
        <v>7500</v>
      </c>
      <c r="E116" s="450">
        <v>9582.23</v>
      </c>
      <c r="F116" s="451">
        <v>13688.9</v>
      </c>
      <c r="G116" s="452">
        <v>9582.23</v>
      </c>
      <c r="H116" s="453">
        <v>4106.67</v>
      </c>
      <c r="I116" s="460">
        <v>3393.33</v>
      </c>
      <c r="J116" s="426"/>
      <c r="K116" s="427"/>
      <c r="L116" s="260"/>
      <c r="M116" s="403"/>
    </row>
    <row r="117" spans="1:13" s="102" customFormat="1" x14ac:dyDescent="0.25">
      <c r="A117" s="164" t="s">
        <v>370</v>
      </c>
      <c r="B117" s="475">
        <v>0.6</v>
      </c>
      <c r="C117" s="475">
        <f>1-B117</f>
        <v>0.4</v>
      </c>
      <c r="D117" s="462">
        <v>14012.4</v>
      </c>
      <c r="E117" s="455">
        <v>9600</v>
      </c>
      <c r="F117" s="456">
        <v>16000</v>
      </c>
      <c r="G117" s="457">
        <v>9600</v>
      </c>
      <c r="H117" s="458">
        <v>6400</v>
      </c>
      <c r="I117" s="459">
        <v>7612.4</v>
      </c>
      <c r="J117" s="426"/>
      <c r="K117" s="427"/>
      <c r="L117" s="260"/>
      <c r="M117" s="403"/>
    </row>
    <row r="118" spans="1:13" s="102" customFormat="1" x14ac:dyDescent="0.25">
      <c r="A118" s="165" t="s">
        <v>1202</v>
      </c>
      <c r="B118" s="461">
        <v>0.6</v>
      </c>
      <c r="C118" s="461">
        <v>0.4</v>
      </c>
      <c r="D118" s="449">
        <v>5000</v>
      </c>
      <c r="E118" s="450" t="s">
        <v>1176</v>
      </c>
      <c r="F118" s="451" t="s">
        <v>1176</v>
      </c>
      <c r="G118" s="452" t="s">
        <v>1176</v>
      </c>
      <c r="H118" s="453" t="s">
        <v>1176</v>
      </c>
      <c r="I118" s="460" t="s">
        <v>1176</v>
      </c>
      <c r="J118" s="426"/>
      <c r="K118" s="427"/>
      <c r="L118" s="260"/>
      <c r="M118" s="403"/>
    </row>
    <row r="119" spans="1:13" s="102" customFormat="1" x14ac:dyDescent="0.25">
      <c r="A119" s="164" t="s">
        <v>1268</v>
      </c>
      <c r="B119" s="475">
        <v>0.8</v>
      </c>
      <c r="C119" s="475">
        <v>0.19999999999999996</v>
      </c>
      <c r="D119" s="462">
        <v>5000</v>
      </c>
      <c r="E119" s="455">
        <v>12936.01</v>
      </c>
      <c r="F119" s="456">
        <v>16170.012499999999</v>
      </c>
      <c r="G119" s="457">
        <v>12936.01</v>
      </c>
      <c r="H119" s="458">
        <v>3234.0024999999991</v>
      </c>
      <c r="I119" s="459">
        <v>1765.9975000000009</v>
      </c>
      <c r="J119" s="426"/>
      <c r="K119" s="427"/>
      <c r="L119" s="260"/>
      <c r="M119" s="403"/>
    </row>
    <row r="120" spans="1:13" s="102" customFormat="1" x14ac:dyDescent="0.25">
      <c r="A120" s="165" t="s">
        <v>1269</v>
      </c>
      <c r="B120" s="461">
        <v>0.7</v>
      </c>
      <c r="C120" s="461">
        <v>0.30000000000000004</v>
      </c>
      <c r="D120" s="449">
        <v>2400</v>
      </c>
      <c r="E120" s="450">
        <v>23955.57</v>
      </c>
      <c r="F120" s="451">
        <v>7999.9999999999991</v>
      </c>
      <c r="G120" s="452">
        <v>5599.9999999999991</v>
      </c>
      <c r="H120" s="453">
        <v>2400</v>
      </c>
      <c r="I120" s="460">
        <v>0</v>
      </c>
      <c r="J120" s="426"/>
      <c r="K120" s="427"/>
      <c r="L120" s="260"/>
      <c r="M120" s="403"/>
    </row>
    <row r="121" spans="1:13" s="102" customFormat="1" x14ac:dyDescent="0.25">
      <c r="A121" s="164" t="s">
        <v>1203</v>
      </c>
      <c r="B121" s="475">
        <v>0.6</v>
      </c>
      <c r="C121" s="475">
        <v>0.4</v>
      </c>
      <c r="D121" s="462">
        <v>5000</v>
      </c>
      <c r="E121" s="455">
        <v>9582.23</v>
      </c>
      <c r="F121" s="456">
        <v>12500</v>
      </c>
      <c r="G121" s="457">
        <v>7500</v>
      </c>
      <c r="H121" s="458">
        <v>5000</v>
      </c>
      <c r="I121" s="459">
        <v>0</v>
      </c>
      <c r="J121" s="426"/>
      <c r="K121" s="427"/>
      <c r="L121" s="260"/>
      <c r="M121" s="403"/>
    </row>
    <row r="122" spans="1:13" s="102" customFormat="1" x14ac:dyDescent="0.25">
      <c r="A122" s="165" t="s">
        <v>1204</v>
      </c>
      <c r="B122" s="461">
        <v>0.7</v>
      </c>
      <c r="C122" s="461">
        <v>0.30000000000000004</v>
      </c>
      <c r="D122" s="449">
        <v>5000</v>
      </c>
      <c r="E122" s="450">
        <v>9582.23</v>
      </c>
      <c r="F122" s="451">
        <v>13688.9</v>
      </c>
      <c r="G122" s="452">
        <v>9582.23</v>
      </c>
      <c r="H122" s="453">
        <v>4106.67</v>
      </c>
      <c r="I122" s="460">
        <v>893.32999999999993</v>
      </c>
      <c r="J122" s="426"/>
      <c r="K122" s="427"/>
      <c r="L122" s="260"/>
      <c r="M122" s="403"/>
    </row>
    <row r="123" spans="1:13" s="102" customFormat="1" x14ac:dyDescent="0.25">
      <c r="A123" s="164" t="s">
        <v>1270</v>
      </c>
      <c r="B123" s="475">
        <v>0.8</v>
      </c>
      <c r="C123" s="475">
        <v>0.19999999999999996</v>
      </c>
      <c r="D123" s="462">
        <v>5000</v>
      </c>
      <c r="E123" s="455">
        <v>9582.23</v>
      </c>
      <c r="F123" s="456">
        <v>11977.787499999999</v>
      </c>
      <c r="G123" s="457">
        <v>9582.23</v>
      </c>
      <c r="H123" s="458">
        <v>2395.557499999999</v>
      </c>
      <c r="I123" s="459">
        <v>2604.442500000001</v>
      </c>
      <c r="J123" s="426"/>
      <c r="K123" s="427"/>
      <c r="L123" s="260"/>
      <c r="M123" s="403"/>
    </row>
    <row r="124" spans="1:13" s="102" customFormat="1" x14ac:dyDescent="0.25">
      <c r="A124" s="165" t="s">
        <v>373</v>
      </c>
      <c r="B124" s="461">
        <v>0.6</v>
      </c>
      <c r="C124" s="461">
        <f>1-B124</f>
        <v>0.4</v>
      </c>
      <c r="D124" s="449">
        <v>1000</v>
      </c>
      <c r="E124" s="450">
        <v>4200</v>
      </c>
      <c r="F124" s="451">
        <v>2500</v>
      </c>
      <c r="G124" s="452">
        <v>1500</v>
      </c>
      <c r="H124" s="453">
        <v>1000</v>
      </c>
      <c r="I124" s="460">
        <v>0</v>
      </c>
      <c r="J124" s="426"/>
      <c r="K124" s="427"/>
      <c r="L124" s="260"/>
      <c r="M124" s="403"/>
    </row>
    <row r="125" spans="1:13" s="102" customFormat="1" x14ac:dyDescent="0.25">
      <c r="A125" s="164" t="s">
        <v>1205</v>
      </c>
      <c r="B125" s="475">
        <v>0.6</v>
      </c>
      <c r="C125" s="475">
        <v>0.4</v>
      </c>
      <c r="D125" s="462">
        <v>5000</v>
      </c>
      <c r="E125" s="455" t="s">
        <v>1176</v>
      </c>
      <c r="F125" s="456" t="s">
        <v>1176</v>
      </c>
      <c r="G125" s="457" t="s">
        <v>1176</v>
      </c>
      <c r="H125" s="458" t="s">
        <v>1176</v>
      </c>
      <c r="I125" s="459" t="s">
        <v>1176</v>
      </c>
      <c r="J125" s="426"/>
      <c r="K125" s="427"/>
      <c r="L125" s="260"/>
      <c r="M125" s="403"/>
    </row>
    <row r="126" spans="1:13" s="102" customFormat="1" x14ac:dyDescent="0.25">
      <c r="A126" s="165" t="s">
        <v>1271</v>
      </c>
      <c r="B126" s="461">
        <v>0.6</v>
      </c>
      <c r="C126" s="461">
        <v>0.4</v>
      </c>
      <c r="D126" s="449">
        <v>6735</v>
      </c>
      <c r="E126" s="450">
        <v>9582.23</v>
      </c>
      <c r="F126" s="451">
        <v>15970.383333333333</v>
      </c>
      <c r="G126" s="452">
        <v>9582.23</v>
      </c>
      <c r="H126" s="453">
        <v>6388.1533333333336</v>
      </c>
      <c r="I126" s="460">
        <v>346.84666666666635</v>
      </c>
      <c r="J126" s="426"/>
      <c r="K126" s="427"/>
      <c r="L126" s="260"/>
      <c r="M126" s="403"/>
    </row>
    <row r="127" spans="1:13" s="102" customFormat="1" x14ac:dyDescent="0.25">
      <c r="A127" s="164" t="s">
        <v>375</v>
      </c>
      <c r="B127" s="475">
        <v>0.6</v>
      </c>
      <c r="C127" s="475">
        <f>1-B127</f>
        <v>0.4</v>
      </c>
      <c r="D127" s="462">
        <v>49701.599999999999</v>
      </c>
      <c r="E127" s="455">
        <v>99000</v>
      </c>
      <c r="F127" s="456">
        <v>124255</v>
      </c>
      <c r="G127" s="457">
        <v>74553</v>
      </c>
      <c r="H127" s="458">
        <v>49702</v>
      </c>
      <c r="I127" s="459">
        <v>-0.40000000000145519</v>
      </c>
      <c r="J127" s="426"/>
      <c r="K127" s="427"/>
      <c r="L127" s="260"/>
      <c r="M127" s="403"/>
    </row>
    <row r="128" spans="1:13" s="102" customFormat="1" x14ac:dyDescent="0.25">
      <c r="A128" s="165" t="s">
        <v>376</v>
      </c>
      <c r="B128" s="461">
        <v>0.6</v>
      </c>
      <c r="C128" s="461">
        <f>1-B128</f>
        <v>0.4</v>
      </c>
      <c r="D128" s="449">
        <v>7256.3999999999978</v>
      </c>
      <c r="E128" s="450">
        <v>0</v>
      </c>
      <c r="F128" s="451">
        <v>0</v>
      </c>
      <c r="G128" s="452">
        <v>0</v>
      </c>
      <c r="H128" s="453">
        <v>0</v>
      </c>
      <c r="I128" s="460">
        <v>7256.3999999999978</v>
      </c>
      <c r="J128" s="426"/>
      <c r="K128" s="427"/>
      <c r="L128" s="260"/>
      <c r="M128" s="403"/>
    </row>
    <row r="129" spans="1:13" s="102" customFormat="1" x14ac:dyDescent="0.25">
      <c r="A129" s="164" t="s">
        <v>1272</v>
      </c>
      <c r="B129" s="475">
        <v>0.6</v>
      </c>
      <c r="C129" s="475">
        <v>0.4</v>
      </c>
      <c r="D129" s="462">
        <v>5000</v>
      </c>
      <c r="E129" s="455">
        <v>9582.23</v>
      </c>
      <c r="F129" s="456">
        <v>12500</v>
      </c>
      <c r="G129" s="457">
        <v>7500</v>
      </c>
      <c r="H129" s="458">
        <v>5000</v>
      </c>
      <c r="I129" s="459">
        <v>0</v>
      </c>
      <c r="J129" s="426"/>
      <c r="K129" s="427"/>
      <c r="L129" s="260"/>
      <c r="M129" s="403"/>
    </row>
    <row r="130" spans="1:13" s="102" customFormat="1" x14ac:dyDescent="0.25">
      <c r="A130" s="165" t="s">
        <v>1273</v>
      </c>
      <c r="B130" s="461">
        <v>0.7</v>
      </c>
      <c r="C130" s="461">
        <v>0.30000000000000004</v>
      </c>
      <c r="D130" s="449">
        <v>7198</v>
      </c>
      <c r="E130" s="450">
        <v>18685.34</v>
      </c>
      <c r="F130" s="451">
        <v>23993.333333333328</v>
      </c>
      <c r="G130" s="452">
        <v>16795.333333333328</v>
      </c>
      <c r="H130" s="453">
        <v>7198</v>
      </c>
      <c r="I130" s="460">
        <v>0</v>
      </c>
      <c r="J130" s="426"/>
      <c r="K130" s="427"/>
      <c r="L130" s="260"/>
      <c r="M130" s="403"/>
    </row>
    <row r="131" spans="1:13" s="102" customFormat="1" x14ac:dyDescent="0.25">
      <c r="A131" s="164" t="s">
        <v>1206</v>
      </c>
      <c r="B131" s="475">
        <v>0.9</v>
      </c>
      <c r="C131" s="475">
        <v>9.9999999999999978E-2</v>
      </c>
      <c r="D131" s="462">
        <v>5000</v>
      </c>
      <c r="E131" s="455">
        <v>9582.23</v>
      </c>
      <c r="F131" s="456">
        <v>10646.922222222222</v>
      </c>
      <c r="G131" s="457">
        <v>9582.23</v>
      </c>
      <c r="H131" s="458">
        <v>1064.692222222222</v>
      </c>
      <c r="I131" s="459">
        <v>3935.307777777778</v>
      </c>
      <c r="J131" s="426"/>
      <c r="K131" s="427"/>
      <c r="L131" s="260"/>
      <c r="M131" s="403"/>
    </row>
    <row r="132" spans="1:13" s="102" customFormat="1" x14ac:dyDescent="0.25">
      <c r="A132" s="165" t="s">
        <v>1274</v>
      </c>
      <c r="B132" s="461">
        <v>0.7</v>
      </c>
      <c r="C132" s="461">
        <v>0.30000000000000004</v>
      </c>
      <c r="D132" s="449">
        <v>5000</v>
      </c>
      <c r="E132" s="450">
        <v>9582.23</v>
      </c>
      <c r="F132" s="451">
        <v>13688.9</v>
      </c>
      <c r="G132" s="452">
        <v>9582.23</v>
      </c>
      <c r="H132" s="453">
        <v>4106.67</v>
      </c>
      <c r="I132" s="460">
        <v>893.32999999999993</v>
      </c>
      <c r="J132" s="426"/>
      <c r="K132" s="427"/>
      <c r="L132" s="260"/>
      <c r="M132" s="403"/>
    </row>
    <row r="133" spans="1:13" s="102" customFormat="1" x14ac:dyDescent="0.25">
      <c r="A133" s="164" t="s">
        <v>1207</v>
      </c>
      <c r="B133" s="475">
        <v>0.6</v>
      </c>
      <c r="C133" s="475">
        <v>0.4</v>
      </c>
      <c r="D133" s="462">
        <v>5000</v>
      </c>
      <c r="E133" s="455">
        <v>9582.23</v>
      </c>
      <c r="F133" s="456">
        <v>12500</v>
      </c>
      <c r="G133" s="457">
        <v>7500</v>
      </c>
      <c r="H133" s="458">
        <v>5000</v>
      </c>
      <c r="I133" s="459">
        <v>0</v>
      </c>
      <c r="J133" s="426"/>
      <c r="K133" s="427"/>
      <c r="L133" s="260"/>
      <c r="M133" s="403"/>
    </row>
    <row r="134" spans="1:13" s="102" customFormat="1" x14ac:dyDescent="0.25">
      <c r="A134" s="165" t="s">
        <v>1275</v>
      </c>
      <c r="B134" s="461">
        <v>0.7</v>
      </c>
      <c r="C134" s="461">
        <v>0.30000000000000004</v>
      </c>
      <c r="D134" s="449">
        <v>10000</v>
      </c>
      <c r="E134" s="450" t="s">
        <v>1176</v>
      </c>
      <c r="F134" s="451" t="s">
        <v>1176</v>
      </c>
      <c r="G134" s="452" t="s">
        <v>1176</v>
      </c>
      <c r="H134" s="453" t="s">
        <v>1176</v>
      </c>
      <c r="I134" s="460" t="s">
        <v>1176</v>
      </c>
      <c r="J134" s="426"/>
      <c r="K134" s="427"/>
      <c r="L134" s="260"/>
      <c r="M134" s="403"/>
    </row>
    <row r="135" spans="1:13" s="102" customFormat="1" x14ac:dyDescent="0.25">
      <c r="A135" s="164" t="s">
        <v>1276</v>
      </c>
      <c r="B135" s="475">
        <v>0.6</v>
      </c>
      <c r="C135" s="475">
        <v>0.4</v>
      </c>
      <c r="D135" s="462">
        <v>4597</v>
      </c>
      <c r="E135" s="455">
        <v>9582.23</v>
      </c>
      <c r="F135" s="456">
        <v>11492.5</v>
      </c>
      <c r="G135" s="457">
        <v>6895.5</v>
      </c>
      <c r="H135" s="458">
        <v>4597</v>
      </c>
      <c r="I135" s="459">
        <v>0</v>
      </c>
      <c r="J135" s="426"/>
      <c r="K135" s="427"/>
      <c r="L135" s="260"/>
      <c r="M135" s="403"/>
    </row>
    <row r="136" spans="1:13" s="102" customFormat="1" x14ac:dyDescent="0.25">
      <c r="A136" s="165" t="s">
        <v>1277</v>
      </c>
      <c r="B136" s="461">
        <v>0.6</v>
      </c>
      <c r="C136" s="461">
        <v>0.4</v>
      </c>
      <c r="D136" s="449">
        <v>7500</v>
      </c>
      <c r="E136" s="450">
        <v>9582.23</v>
      </c>
      <c r="F136" s="451">
        <v>15970.383333333333</v>
      </c>
      <c r="G136" s="452">
        <v>9582.23</v>
      </c>
      <c r="H136" s="453">
        <v>6388.1533333333336</v>
      </c>
      <c r="I136" s="460">
        <v>1111.8466666666664</v>
      </c>
      <c r="J136" s="426"/>
      <c r="K136" s="427"/>
      <c r="L136" s="260"/>
      <c r="M136" s="403"/>
    </row>
    <row r="137" spans="1:13" s="102" customFormat="1" x14ac:dyDescent="0.25">
      <c r="A137" s="164" t="s">
        <v>1278</v>
      </c>
      <c r="B137" s="475">
        <v>0.7</v>
      </c>
      <c r="C137" s="475">
        <v>0.30000000000000004</v>
      </c>
      <c r="D137" s="462">
        <v>5000</v>
      </c>
      <c r="E137" s="455" t="s">
        <v>1176</v>
      </c>
      <c r="F137" s="456" t="s">
        <v>1176</v>
      </c>
      <c r="G137" s="457" t="s">
        <v>1176</v>
      </c>
      <c r="H137" s="458" t="s">
        <v>1176</v>
      </c>
      <c r="I137" s="459" t="s">
        <v>1176</v>
      </c>
      <c r="J137" s="426"/>
      <c r="K137" s="427"/>
      <c r="L137" s="260"/>
      <c r="M137" s="403"/>
    </row>
    <row r="138" spans="1:13" s="102" customFormat="1" x14ac:dyDescent="0.25">
      <c r="A138" s="165" t="s">
        <v>378</v>
      </c>
      <c r="B138" s="461">
        <v>0.6</v>
      </c>
      <c r="C138" s="461">
        <f>1-B138</f>
        <v>0.4</v>
      </c>
      <c r="D138" s="449">
        <v>240</v>
      </c>
      <c r="E138" s="450">
        <v>26400</v>
      </c>
      <c r="F138" s="451">
        <v>600</v>
      </c>
      <c r="G138" s="452">
        <v>360</v>
      </c>
      <c r="H138" s="453">
        <v>240</v>
      </c>
      <c r="I138" s="460">
        <v>0</v>
      </c>
      <c r="J138" s="426"/>
      <c r="K138" s="427"/>
      <c r="L138" s="260"/>
      <c r="M138" s="403"/>
    </row>
    <row r="139" spans="1:13" s="102" customFormat="1" x14ac:dyDescent="0.25">
      <c r="A139" s="164" t="s">
        <v>1279</v>
      </c>
      <c r="B139" s="475">
        <v>0.6</v>
      </c>
      <c r="C139" s="475">
        <v>0.4</v>
      </c>
      <c r="D139" s="462">
        <v>7500</v>
      </c>
      <c r="E139" s="455" t="s">
        <v>1176</v>
      </c>
      <c r="F139" s="456" t="s">
        <v>1176</v>
      </c>
      <c r="G139" s="457" t="s">
        <v>1176</v>
      </c>
      <c r="H139" s="458" t="s">
        <v>1176</v>
      </c>
      <c r="I139" s="459" t="s">
        <v>1176</v>
      </c>
      <c r="J139" s="426"/>
      <c r="K139" s="427"/>
      <c r="L139" s="260"/>
      <c r="M139" s="403"/>
    </row>
    <row r="140" spans="1:13" s="102" customFormat="1" x14ac:dyDescent="0.25">
      <c r="A140" s="165" t="s">
        <v>379</v>
      </c>
      <c r="B140" s="461">
        <v>0.6</v>
      </c>
      <c r="C140" s="461">
        <f>1-B140</f>
        <v>0.4</v>
      </c>
      <c r="D140" s="449">
        <v>30000</v>
      </c>
      <c r="E140" s="450">
        <v>4200</v>
      </c>
      <c r="F140" s="451">
        <v>7000</v>
      </c>
      <c r="G140" s="452">
        <v>4200</v>
      </c>
      <c r="H140" s="453">
        <v>2800</v>
      </c>
      <c r="I140" s="460">
        <v>27200</v>
      </c>
      <c r="J140" s="426"/>
      <c r="K140" s="427"/>
      <c r="L140" s="260"/>
      <c r="M140" s="403"/>
    </row>
    <row r="141" spans="1:13" s="102" customFormat="1" x14ac:dyDescent="0.25">
      <c r="A141" s="164" t="s">
        <v>380</v>
      </c>
      <c r="B141" s="475">
        <v>0.7</v>
      </c>
      <c r="C141" s="475">
        <f>1-B141</f>
        <v>0.30000000000000004</v>
      </c>
      <c r="D141" s="462">
        <v>9799.8999999999978</v>
      </c>
      <c r="E141" s="455">
        <v>1610</v>
      </c>
      <c r="F141" s="456">
        <v>2300</v>
      </c>
      <c r="G141" s="457">
        <v>1610</v>
      </c>
      <c r="H141" s="458">
        <v>690.00000000000011</v>
      </c>
      <c r="I141" s="459">
        <v>9109.8999999999978</v>
      </c>
      <c r="J141" s="426"/>
      <c r="K141" s="427"/>
      <c r="L141" s="260"/>
      <c r="M141" s="403"/>
    </row>
    <row r="142" spans="1:13" s="102" customFormat="1" x14ac:dyDescent="0.25">
      <c r="A142" s="165" t="s">
        <v>1208</v>
      </c>
      <c r="B142" s="461">
        <v>0.6</v>
      </c>
      <c r="C142" s="461">
        <v>0.4</v>
      </c>
      <c r="D142" s="449">
        <v>5000</v>
      </c>
      <c r="E142" s="450">
        <v>9582.23</v>
      </c>
      <c r="F142" s="451">
        <v>12500</v>
      </c>
      <c r="G142" s="452">
        <v>7500</v>
      </c>
      <c r="H142" s="453">
        <v>5000</v>
      </c>
      <c r="I142" s="460">
        <v>0</v>
      </c>
      <c r="J142" s="426"/>
      <c r="K142" s="427"/>
      <c r="L142" s="260"/>
      <c r="M142" s="403"/>
    </row>
    <row r="143" spans="1:13" s="102" customFormat="1" x14ac:dyDescent="0.25">
      <c r="A143" s="164" t="s">
        <v>381</v>
      </c>
      <c r="B143" s="475">
        <v>0.8</v>
      </c>
      <c r="C143" s="475">
        <f>1-B143</f>
        <v>0.19999999999999996</v>
      </c>
      <c r="D143" s="462">
        <v>1378</v>
      </c>
      <c r="E143" s="455">
        <v>4800</v>
      </c>
      <c r="F143" s="456">
        <v>6000</v>
      </c>
      <c r="G143" s="457">
        <v>4800</v>
      </c>
      <c r="H143" s="458">
        <v>1199.9999999999998</v>
      </c>
      <c r="I143" s="459">
        <v>178.00000000000023</v>
      </c>
      <c r="J143" s="426"/>
      <c r="K143" s="427"/>
      <c r="L143" s="260"/>
      <c r="M143" s="403"/>
    </row>
    <row r="144" spans="1:13" s="102" customFormat="1" x14ac:dyDescent="0.25">
      <c r="A144" s="165" t="s">
        <v>1280</v>
      </c>
      <c r="B144" s="461">
        <v>0.7</v>
      </c>
      <c r="C144" s="461">
        <v>0.30000000000000004</v>
      </c>
      <c r="D144" s="449">
        <v>7500</v>
      </c>
      <c r="E144" s="450">
        <v>11977.78</v>
      </c>
      <c r="F144" s="451">
        <v>17111.114285714288</v>
      </c>
      <c r="G144" s="452">
        <v>11977.78</v>
      </c>
      <c r="H144" s="453">
        <v>5133.334285714287</v>
      </c>
      <c r="I144" s="460">
        <v>2366.665714285713</v>
      </c>
      <c r="J144" s="426"/>
      <c r="K144" s="427"/>
      <c r="L144" s="260"/>
      <c r="M144" s="403"/>
    </row>
    <row r="145" spans="1:13" s="102" customFormat="1" x14ac:dyDescent="0.25">
      <c r="A145" s="164" t="s">
        <v>383</v>
      </c>
      <c r="B145" s="475">
        <v>0.6</v>
      </c>
      <c r="C145" s="475">
        <f>1-B145</f>
        <v>0.4</v>
      </c>
      <c r="D145" s="462">
        <v>14060</v>
      </c>
      <c r="E145" s="455">
        <v>10800</v>
      </c>
      <c r="F145" s="456">
        <v>18000</v>
      </c>
      <c r="G145" s="457">
        <v>10800</v>
      </c>
      <c r="H145" s="458">
        <v>7200</v>
      </c>
      <c r="I145" s="459">
        <v>6860</v>
      </c>
      <c r="J145" s="426"/>
      <c r="K145" s="427"/>
      <c r="L145" s="260"/>
      <c r="M145" s="403"/>
    </row>
    <row r="146" spans="1:13" s="102" customFormat="1" x14ac:dyDescent="0.25">
      <c r="A146" s="165" t="s">
        <v>1281</v>
      </c>
      <c r="B146" s="461">
        <v>0.6</v>
      </c>
      <c r="C146" s="461">
        <v>0.4</v>
      </c>
      <c r="D146" s="449">
        <v>7500</v>
      </c>
      <c r="E146" s="450">
        <v>17008.45</v>
      </c>
      <c r="F146" s="451">
        <v>18750</v>
      </c>
      <c r="G146" s="452">
        <v>11250</v>
      </c>
      <c r="H146" s="453">
        <v>7500</v>
      </c>
      <c r="I146" s="460">
        <v>0</v>
      </c>
      <c r="J146" s="426"/>
      <c r="K146" s="427"/>
      <c r="L146" s="260"/>
      <c r="M146" s="403"/>
    </row>
    <row r="147" spans="1:13" s="102" customFormat="1" x14ac:dyDescent="0.25">
      <c r="A147" s="164" t="s">
        <v>1282</v>
      </c>
      <c r="B147" s="475">
        <v>0.8</v>
      </c>
      <c r="C147" s="475">
        <v>0.19999999999999996</v>
      </c>
      <c r="D147" s="462">
        <v>5000</v>
      </c>
      <c r="E147" s="455">
        <v>9582.23</v>
      </c>
      <c r="F147" s="456">
        <v>11977.787499999999</v>
      </c>
      <c r="G147" s="457">
        <v>9582.23</v>
      </c>
      <c r="H147" s="458">
        <v>2395.557499999999</v>
      </c>
      <c r="I147" s="459">
        <v>2604.442500000001</v>
      </c>
      <c r="J147" s="426"/>
      <c r="K147" s="427"/>
      <c r="L147" s="260"/>
      <c r="M147" s="403"/>
    </row>
    <row r="148" spans="1:13" s="102" customFormat="1" x14ac:dyDescent="0.25">
      <c r="A148" s="165" t="s">
        <v>1209</v>
      </c>
      <c r="B148" s="461">
        <v>0.6</v>
      </c>
      <c r="C148" s="461">
        <v>0.4</v>
      </c>
      <c r="D148" s="449">
        <v>5000</v>
      </c>
      <c r="E148" s="450">
        <v>9582.23</v>
      </c>
      <c r="F148" s="451">
        <v>12500</v>
      </c>
      <c r="G148" s="452">
        <v>7500</v>
      </c>
      <c r="H148" s="453">
        <v>5000</v>
      </c>
      <c r="I148" s="460">
        <v>0</v>
      </c>
      <c r="J148" s="426"/>
      <c r="K148" s="427"/>
      <c r="L148" s="260"/>
      <c r="M148" s="403"/>
    </row>
    <row r="149" spans="1:13" s="102" customFormat="1" x14ac:dyDescent="0.25">
      <c r="A149" s="164" t="s">
        <v>1283</v>
      </c>
      <c r="B149" s="475">
        <v>0.7</v>
      </c>
      <c r="C149" s="475">
        <v>0.30000000000000004</v>
      </c>
      <c r="D149" s="462">
        <v>7500</v>
      </c>
      <c r="E149" s="455">
        <v>9582.23</v>
      </c>
      <c r="F149" s="456">
        <v>13688.9</v>
      </c>
      <c r="G149" s="457">
        <v>9582.23</v>
      </c>
      <c r="H149" s="458">
        <v>4106.67</v>
      </c>
      <c r="I149" s="459">
        <v>3393.33</v>
      </c>
      <c r="J149" s="426"/>
      <c r="K149" s="427"/>
      <c r="L149" s="260"/>
      <c r="M149" s="403"/>
    </row>
    <row r="150" spans="1:13" s="102" customFormat="1" x14ac:dyDescent="0.25">
      <c r="A150" s="165" t="s">
        <v>1284</v>
      </c>
      <c r="B150" s="461">
        <v>0.7</v>
      </c>
      <c r="C150" s="461">
        <v>0.30000000000000004</v>
      </c>
      <c r="D150" s="449">
        <v>5000</v>
      </c>
      <c r="E150" s="450">
        <v>9582.23</v>
      </c>
      <c r="F150" s="451">
        <v>13688.9</v>
      </c>
      <c r="G150" s="452">
        <v>9582.23</v>
      </c>
      <c r="H150" s="453">
        <v>4106.67</v>
      </c>
      <c r="I150" s="460">
        <v>893.32999999999993</v>
      </c>
      <c r="J150" s="426"/>
      <c r="K150" s="427"/>
      <c r="L150" s="260"/>
      <c r="M150" s="403"/>
    </row>
    <row r="151" spans="1:13" s="102" customFormat="1" x14ac:dyDescent="0.25">
      <c r="A151" s="164" t="s">
        <v>1285</v>
      </c>
      <c r="B151" s="475">
        <v>0.8</v>
      </c>
      <c r="C151" s="475">
        <v>0.19999999999999996</v>
      </c>
      <c r="D151" s="462">
        <v>7500</v>
      </c>
      <c r="E151" s="455">
        <v>14811.73</v>
      </c>
      <c r="F151" s="456">
        <v>18514.662499999999</v>
      </c>
      <c r="G151" s="457">
        <v>14811.73</v>
      </c>
      <c r="H151" s="458">
        <v>3702.932499999999</v>
      </c>
      <c r="I151" s="459">
        <v>3797.067500000001</v>
      </c>
      <c r="J151" s="426"/>
      <c r="K151" s="427"/>
      <c r="L151" s="260"/>
      <c r="M151" s="403"/>
    </row>
    <row r="152" spans="1:13" s="102" customFormat="1" x14ac:dyDescent="0.25">
      <c r="A152" s="165" t="s">
        <v>385</v>
      </c>
      <c r="B152" s="461">
        <v>0.5</v>
      </c>
      <c r="C152" s="461">
        <f>1-B152</f>
        <v>0.5</v>
      </c>
      <c r="D152" s="449">
        <v>14819</v>
      </c>
      <c r="E152" s="450">
        <v>16000</v>
      </c>
      <c r="F152" s="451">
        <v>29638</v>
      </c>
      <c r="G152" s="452">
        <v>14819</v>
      </c>
      <c r="H152" s="453">
        <v>14819</v>
      </c>
      <c r="I152" s="460">
        <v>0</v>
      </c>
      <c r="J152" s="426"/>
      <c r="K152" s="427"/>
      <c r="L152" s="260"/>
      <c r="M152" s="403"/>
    </row>
    <row r="153" spans="1:13" s="102" customFormat="1" x14ac:dyDescent="0.25">
      <c r="A153" s="164" t="s">
        <v>1286</v>
      </c>
      <c r="B153" s="475">
        <v>0.6</v>
      </c>
      <c r="C153" s="475">
        <v>0.4</v>
      </c>
      <c r="D153" s="462">
        <v>7097</v>
      </c>
      <c r="E153" s="455">
        <v>9582.23</v>
      </c>
      <c r="F153" s="456">
        <v>15970.383333333333</v>
      </c>
      <c r="G153" s="457">
        <v>9582.23</v>
      </c>
      <c r="H153" s="458">
        <v>6388.1533333333336</v>
      </c>
      <c r="I153" s="459">
        <v>708.84666666666635</v>
      </c>
      <c r="J153" s="426"/>
      <c r="K153" s="427"/>
      <c r="L153" s="260"/>
      <c r="M153" s="403"/>
    </row>
    <row r="154" spans="1:13" s="102" customFormat="1" x14ac:dyDescent="0.25">
      <c r="A154" s="165" t="s">
        <v>386</v>
      </c>
      <c r="B154" s="461">
        <v>0.6</v>
      </c>
      <c r="C154" s="461">
        <f>1-B154</f>
        <v>0.4</v>
      </c>
      <c r="D154" s="449">
        <v>1920</v>
      </c>
      <c r="E154" s="450">
        <v>72000</v>
      </c>
      <c r="F154" s="451">
        <v>4800</v>
      </c>
      <c r="G154" s="452">
        <v>2880</v>
      </c>
      <c r="H154" s="453">
        <v>1920</v>
      </c>
      <c r="I154" s="460">
        <v>0</v>
      </c>
      <c r="J154" s="426"/>
      <c r="K154" s="427"/>
      <c r="L154" s="260"/>
      <c r="M154" s="403"/>
    </row>
    <row r="155" spans="1:13" s="102" customFormat="1" x14ac:dyDescent="0.25">
      <c r="A155" s="164" t="s">
        <v>1287</v>
      </c>
      <c r="B155" s="475">
        <v>0.8</v>
      </c>
      <c r="C155" s="475">
        <v>0.19999999999999996</v>
      </c>
      <c r="D155" s="462">
        <v>7500</v>
      </c>
      <c r="E155" s="455">
        <v>9582.23</v>
      </c>
      <c r="F155" s="456">
        <v>11977.787499999999</v>
      </c>
      <c r="G155" s="457">
        <v>9582.23</v>
      </c>
      <c r="H155" s="458">
        <v>2395.557499999999</v>
      </c>
      <c r="I155" s="459">
        <v>5104.442500000001</v>
      </c>
      <c r="J155" s="426"/>
      <c r="K155" s="427"/>
      <c r="L155" s="260"/>
      <c r="M155" s="403"/>
    </row>
    <row r="156" spans="1:13" s="102" customFormat="1" x14ac:dyDescent="0.25">
      <c r="A156" s="165" t="s">
        <v>387</v>
      </c>
      <c r="B156" s="461">
        <v>0.6</v>
      </c>
      <c r="C156" s="461">
        <f>1-B156</f>
        <v>0.4</v>
      </c>
      <c r="D156" s="449">
        <v>51</v>
      </c>
      <c r="E156" s="450">
        <v>22800</v>
      </c>
      <c r="F156" s="451">
        <v>127.5</v>
      </c>
      <c r="G156" s="452">
        <v>76.5</v>
      </c>
      <c r="H156" s="453">
        <v>51</v>
      </c>
      <c r="I156" s="460">
        <v>0</v>
      </c>
      <c r="J156" s="426"/>
      <c r="K156" s="427"/>
      <c r="L156" s="260"/>
      <c r="M156" s="403"/>
    </row>
    <row r="157" spans="1:13" s="102" customFormat="1" x14ac:dyDescent="0.25">
      <c r="A157" s="164" t="s">
        <v>388</v>
      </c>
      <c r="B157" s="475">
        <v>0.8</v>
      </c>
      <c r="C157" s="475">
        <f>1-B157</f>
        <v>0.19999999999999996</v>
      </c>
      <c r="D157" s="462">
        <v>30000</v>
      </c>
      <c r="E157" s="455">
        <v>21600</v>
      </c>
      <c r="F157" s="456">
        <v>27000</v>
      </c>
      <c r="G157" s="457">
        <v>21600</v>
      </c>
      <c r="H157" s="458">
        <v>5399.9999999999991</v>
      </c>
      <c r="I157" s="459">
        <v>24600</v>
      </c>
      <c r="J157" s="426"/>
      <c r="K157" s="427"/>
      <c r="L157" s="260"/>
      <c r="M157" s="403"/>
    </row>
    <row r="158" spans="1:13" s="102" customFormat="1" x14ac:dyDescent="0.25">
      <c r="A158" s="165" t="s">
        <v>1288</v>
      </c>
      <c r="B158" s="461">
        <v>0.8</v>
      </c>
      <c r="C158" s="461">
        <v>0.19999999999999996</v>
      </c>
      <c r="D158" s="449">
        <v>7500</v>
      </c>
      <c r="E158" s="450">
        <v>9582.23</v>
      </c>
      <c r="F158" s="451">
        <v>11977.787499999999</v>
      </c>
      <c r="G158" s="452">
        <v>9582.23</v>
      </c>
      <c r="H158" s="453">
        <v>2395.557499999999</v>
      </c>
      <c r="I158" s="460">
        <v>5104.442500000001</v>
      </c>
      <c r="J158" s="426"/>
      <c r="K158" s="427"/>
      <c r="L158" s="260"/>
      <c r="M158" s="403"/>
    </row>
    <row r="159" spans="1:13" s="102" customFormat="1" x14ac:dyDescent="0.25">
      <c r="A159" s="164" t="s">
        <v>391</v>
      </c>
      <c r="B159" s="475">
        <v>0.6</v>
      </c>
      <c r="C159" s="475">
        <f>1-B159</f>
        <v>0.4</v>
      </c>
      <c r="D159" s="462">
        <v>960</v>
      </c>
      <c r="E159" s="455">
        <v>2160</v>
      </c>
      <c r="F159" s="456">
        <v>2400</v>
      </c>
      <c r="G159" s="457">
        <v>1440</v>
      </c>
      <c r="H159" s="458">
        <v>960</v>
      </c>
      <c r="I159" s="459">
        <v>0</v>
      </c>
      <c r="J159" s="426"/>
      <c r="K159" s="427"/>
      <c r="L159" s="260"/>
      <c r="M159" s="403"/>
    </row>
    <row r="160" spans="1:13" s="102" customFormat="1" x14ac:dyDescent="0.25">
      <c r="A160" s="165" t="s">
        <v>1289</v>
      </c>
      <c r="B160" s="461">
        <v>0.6</v>
      </c>
      <c r="C160" s="461">
        <v>0.4</v>
      </c>
      <c r="D160" s="449">
        <v>7500</v>
      </c>
      <c r="E160" s="450">
        <v>9582.23</v>
      </c>
      <c r="F160" s="451">
        <v>15970.383333333333</v>
      </c>
      <c r="G160" s="452">
        <v>9582.23</v>
      </c>
      <c r="H160" s="453">
        <v>6388.1533333333336</v>
      </c>
      <c r="I160" s="460">
        <v>1111.8466666666664</v>
      </c>
      <c r="J160" s="426"/>
      <c r="K160" s="427"/>
      <c r="L160" s="260"/>
      <c r="M160" s="403"/>
    </row>
    <row r="161" spans="1:13" s="102" customFormat="1" x14ac:dyDescent="0.25">
      <c r="A161" s="164" t="s">
        <v>1210</v>
      </c>
      <c r="B161" s="475">
        <v>0.6</v>
      </c>
      <c r="C161" s="475">
        <v>0.4</v>
      </c>
      <c r="D161" s="462">
        <v>5000</v>
      </c>
      <c r="E161" s="455" t="s">
        <v>1176</v>
      </c>
      <c r="F161" s="456" t="s">
        <v>1176</v>
      </c>
      <c r="G161" s="457" t="s">
        <v>1176</v>
      </c>
      <c r="H161" s="458" t="s">
        <v>1176</v>
      </c>
      <c r="I161" s="459" t="s">
        <v>1176</v>
      </c>
      <c r="J161" s="426"/>
      <c r="K161" s="427"/>
      <c r="L161" s="260"/>
      <c r="M161" s="403"/>
    </row>
    <row r="162" spans="1:13" s="102" customFormat="1" x14ac:dyDescent="0.25">
      <c r="A162" s="165" t="s">
        <v>392</v>
      </c>
      <c r="B162" s="461">
        <v>0.6</v>
      </c>
      <c r="C162" s="461">
        <f>1-B162</f>
        <v>0.4</v>
      </c>
      <c r="D162" s="449">
        <v>19202.400000000001</v>
      </c>
      <c r="E162" s="450">
        <v>0</v>
      </c>
      <c r="F162" s="451">
        <v>0</v>
      </c>
      <c r="G162" s="452">
        <v>0</v>
      </c>
      <c r="H162" s="453">
        <v>0</v>
      </c>
      <c r="I162" s="460">
        <v>19202.400000000001</v>
      </c>
      <c r="J162" s="426"/>
      <c r="K162" s="427"/>
      <c r="L162" s="260"/>
      <c r="M162" s="403"/>
    </row>
    <row r="163" spans="1:13" s="102" customFormat="1" x14ac:dyDescent="0.25">
      <c r="A163" s="164" t="s">
        <v>1290</v>
      </c>
      <c r="B163" s="475">
        <v>0.8</v>
      </c>
      <c r="C163" s="475">
        <v>0.19999999999999996</v>
      </c>
      <c r="D163" s="462">
        <v>5000</v>
      </c>
      <c r="E163" s="455" t="s">
        <v>1176</v>
      </c>
      <c r="F163" s="456" t="s">
        <v>1176</v>
      </c>
      <c r="G163" s="457" t="s">
        <v>1176</v>
      </c>
      <c r="H163" s="458" t="s">
        <v>1176</v>
      </c>
      <c r="I163" s="459" t="s">
        <v>1176</v>
      </c>
      <c r="J163" s="426"/>
      <c r="K163" s="427"/>
      <c r="L163" s="260"/>
      <c r="M163" s="403"/>
    </row>
    <row r="164" spans="1:13" s="102" customFormat="1" x14ac:dyDescent="0.25">
      <c r="A164" s="165" t="s">
        <v>394</v>
      </c>
      <c r="B164" s="461">
        <v>0.7</v>
      </c>
      <c r="C164" s="461">
        <f>1-B164</f>
        <v>0.30000000000000004</v>
      </c>
      <c r="D164" s="449">
        <v>600</v>
      </c>
      <c r="E164" s="450">
        <v>117600</v>
      </c>
      <c r="F164" s="451">
        <v>1999.9999999999998</v>
      </c>
      <c r="G164" s="452">
        <v>1399.9999999999998</v>
      </c>
      <c r="H164" s="453">
        <v>600</v>
      </c>
      <c r="I164" s="460">
        <v>0</v>
      </c>
      <c r="J164" s="426"/>
      <c r="K164" s="427"/>
      <c r="L164" s="260"/>
      <c r="M164" s="403"/>
    </row>
    <row r="165" spans="1:13" s="102" customFormat="1" x14ac:dyDescent="0.25">
      <c r="A165" s="164" t="s">
        <v>1291</v>
      </c>
      <c r="B165" s="475">
        <v>0.6</v>
      </c>
      <c r="C165" s="475">
        <v>0.4</v>
      </c>
      <c r="D165" s="462">
        <v>10000</v>
      </c>
      <c r="E165" s="455">
        <v>11977.78</v>
      </c>
      <c r="F165" s="456">
        <v>19962.966666666667</v>
      </c>
      <c r="G165" s="457">
        <v>11977.78</v>
      </c>
      <c r="H165" s="458">
        <v>7985.1866666666674</v>
      </c>
      <c r="I165" s="459">
        <v>2014.8133333333326</v>
      </c>
      <c r="J165" s="426"/>
      <c r="K165" s="427"/>
      <c r="L165" s="260"/>
      <c r="M165" s="403"/>
    </row>
    <row r="166" spans="1:13" s="102" customFormat="1" x14ac:dyDescent="0.25">
      <c r="A166" s="165" t="s">
        <v>1211</v>
      </c>
      <c r="B166" s="461">
        <v>0.7</v>
      </c>
      <c r="C166" s="461">
        <v>0.30000000000000004</v>
      </c>
      <c r="D166" s="449">
        <v>5000</v>
      </c>
      <c r="E166" s="450" t="s">
        <v>1176</v>
      </c>
      <c r="F166" s="451" t="s">
        <v>1176</v>
      </c>
      <c r="G166" s="452" t="s">
        <v>1176</v>
      </c>
      <c r="H166" s="453" t="s">
        <v>1176</v>
      </c>
      <c r="I166" s="460" t="s">
        <v>1176</v>
      </c>
      <c r="J166" s="426"/>
      <c r="K166" s="427"/>
      <c r="L166" s="260"/>
      <c r="M166" s="403"/>
    </row>
    <row r="167" spans="1:13" s="102" customFormat="1" x14ac:dyDescent="0.25">
      <c r="A167" s="164" t="s">
        <v>1292</v>
      </c>
      <c r="B167" s="475">
        <v>0.7</v>
      </c>
      <c r="C167" s="475">
        <v>0.30000000000000004</v>
      </c>
      <c r="D167" s="462">
        <v>7500</v>
      </c>
      <c r="E167" s="455">
        <v>9582.23</v>
      </c>
      <c r="F167" s="456">
        <v>13688.9</v>
      </c>
      <c r="G167" s="457">
        <v>9582.23</v>
      </c>
      <c r="H167" s="458">
        <v>4106.67</v>
      </c>
      <c r="I167" s="459">
        <v>3393.33</v>
      </c>
      <c r="J167" s="426"/>
      <c r="K167" s="427"/>
      <c r="L167" s="260"/>
      <c r="M167" s="403"/>
    </row>
    <row r="168" spans="1:13" s="102" customFormat="1" x14ac:dyDescent="0.25">
      <c r="A168" s="165" t="s">
        <v>396</v>
      </c>
      <c r="B168" s="461">
        <v>0.8</v>
      </c>
      <c r="C168" s="461">
        <f>1-B168</f>
        <v>0.19999999999999996</v>
      </c>
      <c r="D168" s="449">
        <v>24200</v>
      </c>
      <c r="E168" s="450">
        <v>0</v>
      </c>
      <c r="F168" s="451">
        <v>0</v>
      </c>
      <c r="G168" s="452">
        <v>0</v>
      </c>
      <c r="H168" s="453">
        <v>0</v>
      </c>
      <c r="I168" s="460">
        <v>24200</v>
      </c>
      <c r="J168" s="426"/>
      <c r="K168" s="427"/>
      <c r="L168" s="260"/>
      <c r="M168" s="403"/>
    </row>
    <row r="169" spans="1:13" s="102" customFormat="1" x14ac:dyDescent="0.25">
      <c r="A169" s="164" t="s">
        <v>1293</v>
      </c>
      <c r="B169" s="475">
        <v>0.8</v>
      </c>
      <c r="C169" s="475">
        <v>0.19999999999999996</v>
      </c>
      <c r="D169" s="462">
        <v>5000</v>
      </c>
      <c r="E169" s="455">
        <v>9582.23</v>
      </c>
      <c r="F169" s="456">
        <v>11977.787499999999</v>
      </c>
      <c r="G169" s="457">
        <v>9582.23</v>
      </c>
      <c r="H169" s="458">
        <v>2395.557499999999</v>
      </c>
      <c r="I169" s="459">
        <v>2604.442500000001</v>
      </c>
      <c r="J169" s="426"/>
      <c r="K169" s="427"/>
      <c r="L169" s="260"/>
      <c r="M169" s="403"/>
    </row>
    <row r="170" spans="1:13" s="102" customFormat="1" x14ac:dyDescent="0.25">
      <c r="A170" s="165" t="s">
        <v>1212</v>
      </c>
      <c r="B170" s="461">
        <v>0.5</v>
      </c>
      <c r="C170" s="461">
        <v>0.5</v>
      </c>
      <c r="D170" s="449">
        <v>5000</v>
      </c>
      <c r="E170" s="450" t="s">
        <v>1176</v>
      </c>
      <c r="F170" s="451" t="s">
        <v>1176</v>
      </c>
      <c r="G170" s="452" t="s">
        <v>1176</v>
      </c>
      <c r="H170" s="453" t="s">
        <v>1176</v>
      </c>
      <c r="I170" s="460" t="s">
        <v>1176</v>
      </c>
      <c r="J170" s="426"/>
      <c r="K170" s="427"/>
      <c r="L170" s="260"/>
      <c r="M170" s="403"/>
    </row>
    <row r="171" spans="1:13" s="102" customFormat="1" x14ac:dyDescent="0.25">
      <c r="A171" s="164" t="s">
        <v>1294</v>
      </c>
      <c r="B171" s="475">
        <v>0.7</v>
      </c>
      <c r="C171" s="475">
        <v>0.30000000000000004</v>
      </c>
      <c r="D171" s="462">
        <v>7500</v>
      </c>
      <c r="E171" s="455" t="s">
        <v>1176</v>
      </c>
      <c r="F171" s="456" t="s">
        <v>1176</v>
      </c>
      <c r="G171" s="457" t="s">
        <v>1176</v>
      </c>
      <c r="H171" s="458" t="s">
        <v>1176</v>
      </c>
      <c r="I171" s="459" t="s">
        <v>1176</v>
      </c>
      <c r="J171" s="426"/>
      <c r="K171" s="427"/>
      <c r="L171" s="260"/>
      <c r="M171" s="403"/>
    </row>
    <row r="172" spans="1:13" s="102" customFormat="1" x14ac:dyDescent="0.25">
      <c r="A172" s="165" t="s">
        <v>1295</v>
      </c>
      <c r="B172" s="461">
        <v>0.8</v>
      </c>
      <c r="C172" s="461">
        <v>0.19999999999999996</v>
      </c>
      <c r="D172" s="449">
        <v>5000</v>
      </c>
      <c r="E172" s="450" t="s">
        <v>1176</v>
      </c>
      <c r="F172" s="451" t="s">
        <v>1176</v>
      </c>
      <c r="G172" s="452" t="s">
        <v>1176</v>
      </c>
      <c r="H172" s="453" t="s">
        <v>1176</v>
      </c>
      <c r="I172" s="460" t="s">
        <v>1176</v>
      </c>
      <c r="J172" s="426"/>
      <c r="K172" s="427"/>
      <c r="L172" s="260"/>
      <c r="M172" s="403"/>
    </row>
    <row r="173" spans="1:13" s="102" customFormat="1" x14ac:dyDescent="0.25">
      <c r="A173" s="164" t="s">
        <v>398</v>
      </c>
      <c r="B173" s="475">
        <v>0.7</v>
      </c>
      <c r="C173" s="475">
        <f>1-B173</f>
        <v>0.30000000000000004</v>
      </c>
      <c r="D173" s="462">
        <v>90</v>
      </c>
      <c r="E173" s="455">
        <v>4900</v>
      </c>
      <c r="F173" s="456">
        <v>299.99999999999994</v>
      </c>
      <c r="G173" s="457">
        <v>209.99999999999994</v>
      </c>
      <c r="H173" s="458">
        <v>90</v>
      </c>
      <c r="I173" s="459">
        <v>0</v>
      </c>
      <c r="J173" s="426"/>
      <c r="K173" s="427"/>
      <c r="L173" s="260"/>
      <c r="M173" s="403"/>
    </row>
    <row r="174" spans="1:13" s="102" customFormat="1" x14ac:dyDescent="0.25">
      <c r="A174" s="165" t="s">
        <v>1213</v>
      </c>
      <c r="B174" s="461">
        <v>0.5</v>
      </c>
      <c r="C174" s="461">
        <v>0.5</v>
      </c>
      <c r="D174" s="449">
        <v>10000</v>
      </c>
      <c r="E174" s="450" t="s">
        <v>1176</v>
      </c>
      <c r="F174" s="451" t="s">
        <v>1176</v>
      </c>
      <c r="G174" s="452" t="s">
        <v>1176</v>
      </c>
      <c r="H174" s="453" t="s">
        <v>1176</v>
      </c>
      <c r="I174" s="460" t="s">
        <v>1176</v>
      </c>
      <c r="J174" s="426"/>
      <c r="K174" s="427"/>
      <c r="L174" s="260"/>
      <c r="M174" s="403"/>
    </row>
    <row r="175" spans="1:13" s="102" customFormat="1" x14ac:dyDescent="0.25">
      <c r="A175" s="164" t="s">
        <v>1296</v>
      </c>
      <c r="B175" s="475">
        <v>0.7</v>
      </c>
      <c r="C175" s="475">
        <v>0.30000000000000004</v>
      </c>
      <c r="D175" s="462">
        <v>7500</v>
      </c>
      <c r="E175" s="455" t="s">
        <v>1176</v>
      </c>
      <c r="F175" s="456" t="s">
        <v>1176</v>
      </c>
      <c r="G175" s="457" t="s">
        <v>1176</v>
      </c>
      <c r="H175" s="458" t="s">
        <v>1176</v>
      </c>
      <c r="I175" s="459" t="s">
        <v>1176</v>
      </c>
      <c r="J175" s="426"/>
      <c r="K175" s="427"/>
      <c r="L175" s="260"/>
      <c r="M175" s="403"/>
    </row>
    <row r="176" spans="1:13" s="102" customFormat="1" x14ac:dyDescent="0.25">
      <c r="A176" s="165" t="s">
        <v>1297</v>
      </c>
      <c r="B176" s="461">
        <v>0.5</v>
      </c>
      <c r="C176" s="461">
        <v>0.5</v>
      </c>
      <c r="D176" s="449">
        <v>10000</v>
      </c>
      <c r="E176" s="450">
        <v>17391.740000000002</v>
      </c>
      <c r="F176" s="451">
        <v>20000</v>
      </c>
      <c r="G176" s="452">
        <v>10000</v>
      </c>
      <c r="H176" s="453">
        <v>10000</v>
      </c>
      <c r="I176" s="460">
        <v>0</v>
      </c>
      <c r="J176" s="426"/>
      <c r="K176" s="427"/>
      <c r="L176" s="260"/>
      <c r="M176" s="403"/>
    </row>
    <row r="177" spans="1:13" s="102" customFormat="1" x14ac:dyDescent="0.25">
      <c r="A177" s="164" t="s">
        <v>400</v>
      </c>
      <c r="B177" s="475">
        <v>0</v>
      </c>
      <c r="C177" s="475">
        <f>1-B177</f>
        <v>1</v>
      </c>
      <c r="D177" s="462">
        <v>15690.4</v>
      </c>
      <c r="E177" s="455">
        <v>0</v>
      </c>
      <c r="F177" s="456">
        <v>0</v>
      </c>
      <c r="G177" s="457">
        <v>0</v>
      </c>
      <c r="H177" s="458">
        <v>0</v>
      </c>
      <c r="I177" s="459">
        <v>15690.4</v>
      </c>
      <c r="J177" s="426"/>
      <c r="K177" s="427"/>
      <c r="L177" s="260"/>
      <c r="M177" s="403"/>
    </row>
    <row r="178" spans="1:13" s="102" customFormat="1" x14ac:dyDescent="0.25">
      <c r="A178" s="165" t="s">
        <v>401</v>
      </c>
      <c r="B178" s="461">
        <v>0.6</v>
      </c>
      <c r="C178" s="461">
        <f>1-B178</f>
        <v>0.4</v>
      </c>
      <c r="D178" s="449">
        <v>25280</v>
      </c>
      <c r="E178" s="450">
        <v>52200</v>
      </c>
      <c r="F178" s="451">
        <v>63200</v>
      </c>
      <c r="G178" s="452">
        <v>37920</v>
      </c>
      <c r="H178" s="453">
        <v>25280</v>
      </c>
      <c r="I178" s="460">
        <v>0</v>
      </c>
      <c r="J178" s="426"/>
      <c r="K178" s="427"/>
      <c r="L178" s="260"/>
      <c r="M178" s="403"/>
    </row>
    <row r="179" spans="1:13" s="102" customFormat="1" x14ac:dyDescent="0.25">
      <c r="A179" s="164" t="s">
        <v>402</v>
      </c>
      <c r="B179" s="475">
        <v>0.7</v>
      </c>
      <c r="C179" s="475">
        <f>1-B179</f>
        <v>0.30000000000000004</v>
      </c>
      <c r="D179" s="462">
        <v>115.19999999999709</v>
      </c>
      <c r="E179" s="455">
        <v>770</v>
      </c>
      <c r="F179" s="456">
        <v>383.33333333333326</v>
      </c>
      <c r="G179" s="457">
        <v>268.33333333333326</v>
      </c>
      <c r="H179" s="458">
        <v>115</v>
      </c>
      <c r="I179" s="459">
        <v>0.19999999999708962</v>
      </c>
      <c r="J179" s="426"/>
      <c r="K179" s="427"/>
      <c r="L179" s="260"/>
      <c r="M179" s="403"/>
    </row>
    <row r="180" spans="1:13" s="102" customFormat="1" x14ac:dyDescent="0.25">
      <c r="A180" s="165" t="s">
        <v>1298</v>
      </c>
      <c r="B180" s="461">
        <v>0.7</v>
      </c>
      <c r="C180" s="461">
        <v>0.30000000000000004</v>
      </c>
      <c r="D180" s="449">
        <v>7145</v>
      </c>
      <c r="E180" s="450">
        <v>17631.3</v>
      </c>
      <c r="F180" s="451">
        <v>23816.666666666664</v>
      </c>
      <c r="G180" s="452">
        <v>16671.666666666664</v>
      </c>
      <c r="H180" s="453">
        <v>7145</v>
      </c>
      <c r="I180" s="460">
        <v>0</v>
      </c>
      <c r="J180" s="426"/>
      <c r="K180" s="427"/>
      <c r="L180" s="260"/>
      <c r="M180" s="403"/>
    </row>
    <row r="181" spans="1:13" s="102" customFormat="1" x14ac:dyDescent="0.25">
      <c r="A181" s="164" t="s">
        <v>403</v>
      </c>
      <c r="B181" s="475">
        <v>0.7</v>
      </c>
      <c r="C181" s="475">
        <f>1-B181</f>
        <v>0.30000000000000004</v>
      </c>
      <c r="D181" s="462">
        <v>1723.1999999999971</v>
      </c>
      <c r="E181" s="455">
        <v>19600</v>
      </c>
      <c r="F181" s="456">
        <v>5743.3333333333321</v>
      </c>
      <c r="G181" s="457">
        <v>4020.3333333333321</v>
      </c>
      <c r="H181" s="458">
        <v>1723</v>
      </c>
      <c r="I181" s="459">
        <v>0.19999999999708962</v>
      </c>
      <c r="J181" s="426"/>
      <c r="K181" s="427"/>
      <c r="L181" s="260"/>
      <c r="M181" s="403"/>
    </row>
    <row r="182" spans="1:13" s="102" customFormat="1" x14ac:dyDescent="0.25">
      <c r="A182" s="165" t="s">
        <v>1299</v>
      </c>
      <c r="B182" s="461">
        <v>0.5</v>
      </c>
      <c r="C182" s="461">
        <v>0.5</v>
      </c>
      <c r="D182" s="449">
        <v>10000</v>
      </c>
      <c r="E182" s="450">
        <v>9582.23</v>
      </c>
      <c r="F182" s="451">
        <v>19164.46</v>
      </c>
      <c r="G182" s="452">
        <v>9582.23</v>
      </c>
      <c r="H182" s="453">
        <v>9582.23</v>
      </c>
      <c r="I182" s="460">
        <v>417.77000000000044</v>
      </c>
      <c r="J182" s="426"/>
      <c r="K182" s="427"/>
      <c r="L182" s="260"/>
      <c r="M182" s="403"/>
    </row>
    <row r="183" spans="1:13" s="102" customFormat="1" x14ac:dyDescent="0.25">
      <c r="A183" s="164" t="s">
        <v>404</v>
      </c>
      <c r="B183" s="475">
        <v>0.7</v>
      </c>
      <c r="C183" s="475">
        <f>1-B183</f>
        <v>0.30000000000000004</v>
      </c>
      <c r="D183" s="462">
        <v>390.19999999999709</v>
      </c>
      <c r="E183" s="455">
        <v>10500</v>
      </c>
      <c r="F183" s="456">
        <v>1299.9999999999998</v>
      </c>
      <c r="G183" s="457">
        <v>909.99999999999977</v>
      </c>
      <c r="H183" s="458">
        <v>390</v>
      </c>
      <c r="I183" s="459">
        <v>0.19999999999708962</v>
      </c>
      <c r="J183" s="426"/>
      <c r="K183" s="427"/>
      <c r="L183" s="260"/>
      <c r="M183" s="403"/>
    </row>
    <row r="184" spans="1:13" s="102" customFormat="1" x14ac:dyDescent="0.25">
      <c r="A184" s="165" t="s">
        <v>1300</v>
      </c>
      <c r="B184" s="461">
        <v>0.6</v>
      </c>
      <c r="C184" s="461">
        <v>0.4</v>
      </c>
      <c r="D184" s="449">
        <v>7500</v>
      </c>
      <c r="E184" s="450">
        <v>14373.34</v>
      </c>
      <c r="F184" s="451">
        <v>18750</v>
      </c>
      <c r="G184" s="452">
        <v>11250</v>
      </c>
      <c r="H184" s="453">
        <v>7500</v>
      </c>
      <c r="I184" s="460">
        <v>0</v>
      </c>
      <c r="J184" s="426"/>
      <c r="K184" s="427"/>
      <c r="L184" s="260"/>
      <c r="M184" s="403"/>
    </row>
    <row r="185" spans="1:13" s="102" customFormat="1" x14ac:dyDescent="0.25">
      <c r="A185" s="164" t="s">
        <v>1301</v>
      </c>
      <c r="B185" s="475">
        <v>0.6</v>
      </c>
      <c r="C185" s="475">
        <v>0.4</v>
      </c>
      <c r="D185" s="462">
        <v>7500</v>
      </c>
      <c r="E185" s="455">
        <v>24118.46</v>
      </c>
      <c r="F185" s="456">
        <v>18750</v>
      </c>
      <c r="G185" s="457">
        <v>11250</v>
      </c>
      <c r="H185" s="458">
        <v>7500</v>
      </c>
      <c r="I185" s="459">
        <v>0</v>
      </c>
      <c r="J185" s="426"/>
      <c r="K185" s="427"/>
      <c r="L185" s="260"/>
      <c r="M185" s="403"/>
    </row>
    <row r="186" spans="1:13" s="102" customFormat="1" x14ac:dyDescent="0.25">
      <c r="A186" s="165" t="s">
        <v>1302</v>
      </c>
      <c r="B186" s="461">
        <v>0.6</v>
      </c>
      <c r="C186" s="461">
        <v>0.4</v>
      </c>
      <c r="D186" s="449">
        <v>5000</v>
      </c>
      <c r="E186" s="450">
        <v>9582.23</v>
      </c>
      <c r="F186" s="451">
        <v>12500</v>
      </c>
      <c r="G186" s="452">
        <v>7500</v>
      </c>
      <c r="H186" s="453">
        <v>5000</v>
      </c>
      <c r="I186" s="460">
        <v>0</v>
      </c>
      <c r="J186" s="426"/>
      <c r="K186" s="427"/>
      <c r="L186" s="260"/>
      <c r="M186" s="403"/>
    </row>
    <row r="187" spans="1:13" s="102" customFormat="1" x14ac:dyDescent="0.25">
      <c r="A187" s="164" t="s">
        <v>406</v>
      </c>
      <c r="B187" s="475">
        <v>0.8</v>
      </c>
      <c r="C187" s="475">
        <f>1-B187</f>
        <v>0.19999999999999996</v>
      </c>
      <c r="D187" s="462">
        <v>30000</v>
      </c>
      <c r="E187" s="455">
        <v>34400</v>
      </c>
      <c r="F187" s="456">
        <v>43000</v>
      </c>
      <c r="G187" s="457">
        <v>34400</v>
      </c>
      <c r="H187" s="458">
        <v>8599.9999999999982</v>
      </c>
      <c r="I187" s="459">
        <v>21400</v>
      </c>
      <c r="J187" s="426"/>
      <c r="K187" s="427"/>
      <c r="L187" s="260"/>
      <c r="M187" s="403"/>
    </row>
    <row r="188" spans="1:13" s="102" customFormat="1" x14ac:dyDescent="0.25">
      <c r="A188" s="165" t="s">
        <v>1303</v>
      </c>
      <c r="B188" s="461">
        <v>0.8</v>
      </c>
      <c r="C188" s="461">
        <v>0.19999999999999996</v>
      </c>
      <c r="D188" s="449">
        <v>5000</v>
      </c>
      <c r="E188" s="450" t="s">
        <v>1176</v>
      </c>
      <c r="F188" s="451" t="s">
        <v>1176</v>
      </c>
      <c r="G188" s="452" t="s">
        <v>1176</v>
      </c>
      <c r="H188" s="453" t="s">
        <v>1176</v>
      </c>
      <c r="I188" s="460" t="s">
        <v>1176</v>
      </c>
      <c r="J188" s="426"/>
      <c r="K188" s="427"/>
      <c r="L188" s="260"/>
      <c r="M188" s="403"/>
    </row>
    <row r="189" spans="1:13" s="102" customFormat="1" x14ac:dyDescent="0.25">
      <c r="A189" s="164" t="s">
        <v>1304</v>
      </c>
      <c r="B189" s="475">
        <v>0.6</v>
      </c>
      <c r="C189" s="475">
        <v>0.4</v>
      </c>
      <c r="D189" s="462">
        <v>7500</v>
      </c>
      <c r="E189" s="455">
        <v>9582.23</v>
      </c>
      <c r="F189" s="456">
        <v>15970.383333333333</v>
      </c>
      <c r="G189" s="457">
        <v>9582.23</v>
      </c>
      <c r="H189" s="458">
        <v>6388.1533333333336</v>
      </c>
      <c r="I189" s="459">
        <v>1111.8466666666664</v>
      </c>
      <c r="J189" s="426"/>
      <c r="K189" s="427"/>
      <c r="L189" s="260"/>
      <c r="M189" s="403"/>
    </row>
    <row r="190" spans="1:13" s="102" customFormat="1" x14ac:dyDescent="0.25">
      <c r="A190" s="165" t="s">
        <v>408</v>
      </c>
      <c r="B190" s="461">
        <v>0.7</v>
      </c>
      <c r="C190" s="461">
        <f>1-B190</f>
        <v>0.30000000000000004</v>
      </c>
      <c r="D190" s="449">
        <v>4.6999999999970896</v>
      </c>
      <c r="E190" s="450">
        <v>4200</v>
      </c>
      <c r="F190" s="451">
        <v>16.666666666666664</v>
      </c>
      <c r="G190" s="452">
        <v>11.666666666666664</v>
      </c>
      <c r="H190" s="453">
        <v>5</v>
      </c>
      <c r="I190" s="460">
        <v>-0.30000000000291038</v>
      </c>
      <c r="J190" s="426"/>
      <c r="K190" s="427"/>
      <c r="L190" s="260"/>
      <c r="M190" s="403"/>
    </row>
    <row r="191" spans="1:13" s="102" customFormat="1" x14ac:dyDescent="0.25">
      <c r="A191" s="164" t="s">
        <v>1305</v>
      </c>
      <c r="B191" s="475">
        <v>0.7</v>
      </c>
      <c r="C191" s="475">
        <v>0.30000000000000004</v>
      </c>
      <c r="D191" s="462">
        <v>5000</v>
      </c>
      <c r="E191" s="455">
        <v>9582.23</v>
      </c>
      <c r="F191" s="456">
        <v>13688.9</v>
      </c>
      <c r="G191" s="457">
        <v>9582.23</v>
      </c>
      <c r="H191" s="458">
        <v>4106.67</v>
      </c>
      <c r="I191" s="459">
        <v>893.32999999999993</v>
      </c>
      <c r="J191" s="426"/>
      <c r="K191" s="427"/>
      <c r="L191" s="260"/>
      <c r="M191" s="403"/>
    </row>
    <row r="192" spans="1:13" s="102" customFormat="1" x14ac:dyDescent="0.25">
      <c r="A192" s="165" t="s">
        <v>409</v>
      </c>
      <c r="B192" s="461">
        <v>0.7</v>
      </c>
      <c r="C192" s="461">
        <f>1-B192</f>
        <v>0.30000000000000004</v>
      </c>
      <c r="D192" s="449">
        <v>450</v>
      </c>
      <c r="E192" s="450">
        <v>39200</v>
      </c>
      <c r="F192" s="451">
        <v>1499.9999999999998</v>
      </c>
      <c r="G192" s="452">
        <v>1049.9999999999998</v>
      </c>
      <c r="H192" s="453">
        <v>450</v>
      </c>
      <c r="I192" s="460">
        <v>0</v>
      </c>
      <c r="J192" s="426"/>
      <c r="K192" s="427"/>
      <c r="L192" s="260"/>
      <c r="M192" s="403"/>
    </row>
    <row r="193" spans="1:13" s="102" customFormat="1" x14ac:dyDescent="0.25">
      <c r="A193" s="164" t="s">
        <v>1306</v>
      </c>
      <c r="B193" s="475">
        <v>0.7</v>
      </c>
      <c r="C193" s="475">
        <v>0.30000000000000004</v>
      </c>
      <c r="D193" s="462">
        <v>7500</v>
      </c>
      <c r="E193" s="455">
        <v>9582.23</v>
      </c>
      <c r="F193" s="456">
        <v>13688.9</v>
      </c>
      <c r="G193" s="457">
        <v>9582.23</v>
      </c>
      <c r="H193" s="458">
        <v>4106.67</v>
      </c>
      <c r="I193" s="459">
        <v>3393.33</v>
      </c>
      <c r="J193" s="426"/>
      <c r="K193" s="427"/>
      <c r="L193" s="260"/>
      <c r="M193" s="403"/>
    </row>
    <row r="194" spans="1:13" s="102" customFormat="1" x14ac:dyDescent="0.25">
      <c r="A194" s="165" t="s">
        <v>1307</v>
      </c>
      <c r="B194" s="461">
        <v>0.6</v>
      </c>
      <c r="C194" s="461">
        <v>0.4</v>
      </c>
      <c r="D194" s="449">
        <v>5000</v>
      </c>
      <c r="E194" s="450">
        <v>9582.23</v>
      </c>
      <c r="F194" s="451">
        <v>12500</v>
      </c>
      <c r="G194" s="452">
        <v>7500</v>
      </c>
      <c r="H194" s="453">
        <v>5000</v>
      </c>
      <c r="I194" s="460">
        <v>0</v>
      </c>
      <c r="J194" s="426"/>
      <c r="K194" s="427"/>
      <c r="L194" s="260"/>
      <c r="M194" s="403"/>
    </row>
    <row r="195" spans="1:13" s="102" customFormat="1" x14ac:dyDescent="0.25">
      <c r="A195" s="164" t="s">
        <v>1171</v>
      </c>
      <c r="B195" s="475">
        <v>0.7</v>
      </c>
      <c r="C195" s="475">
        <v>0.30000000000000004</v>
      </c>
      <c r="D195" s="462">
        <v>5000</v>
      </c>
      <c r="E195" s="455" t="s">
        <v>1176</v>
      </c>
      <c r="F195" s="456" t="s">
        <v>1176</v>
      </c>
      <c r="G195" s="457" t="s">
        <v>1176</v>
      </c>
      <c r="H195" s="458" t="s">
        <v>1176</v>
      </c>
      <c r="I195" s="459" t="s">
        <v>1176</v>
      </c>
      <c r="J195" s="426"/>
      <c r="K195" s="427"/>
      <c r="L195" s="260"/>
      <c r="M195" s="403"/>
    </row>
    <row r="196" spans="1:13" s="102" customFormat="1" x14ac:dyDescent="0.25">
      <c r="A196" s="165" t="s">
        <v>1308</v>
      </c>
      <c r="B196" s="461">
        <v>0.6</v>
      </c>
      <c r="C196" s="461">
        <v>0.4</v>
      </c>
      <c r="D196" s="449">
        <v>5000</v>
      </c>
      <c r="E196" s="450">
        <v>9582.23</v>
      </c>
      <c r="F196" s="451">
        <v>12500</v>
      </c>
      <c r="G196" s="452">
        <v>7500</v>
      </c>
      <c r="H196" s="453">
        <v>5000</v>
      </c>
      <c r="I196" s="460">
        <v>0</v>
      </c>
      <c r="J196" s="426"/>
      <c r="K196" s="427"/>
      <c r="L196" s="260"/>
      <c r="M196" s="403"/>
    </row>
    <row r="197" spans="1:13" s="102" customFormat="1" x14ac:dyDescent="0.25">
      <c r="A197" s="164" t="s">
        <v>1309</v>
      </c>
      <c r="B197" s="475">
        <v>0.7</v>
      </c>
      <c r="C197" s="475">
        <v>0.30000000000000004</v>
      </c>
      <c r="D197" s="462">
        <v>10000</v>
      </c>
      <c r="E197" s="455">
        <v>21320.45</v>
      </c>
      <c r="F197" s="456">
        <v>30457.785714285717</v>
      </c>
      <c r="G197" s="457">
        <v>21320.45</v>
      </c>
      <c r="H197" s="458">
        <v>9137.3357142857167</v>
      </c>
      <c r="I197" s="459">
        <v>862.66428571428332</v>
      </c>
      <c r="J197" s="426"/>
      <c r="K197" s="427"/>
      <c r="L197" s="260"/>
      <c r="M197" s="403"/>
    </row>
    <row r="198" spans="1:13" s="102" customFormat="1" x14ac:dyDescent="0.25">
      <c r="A198" s="165" t="s">
        <v>410</v>
      </c>
      <c r="B198" s="461">
        <v>0.7</v>
      </c>
      <c r="C198" s="461">
        <f>1-B198</f>
        <v>0.30000000000000004</v>
      </c>
      <c r="D198" s="449">
        <v>3.6999999999970896</v>
      </c>
      <c r="E198" s="450">
        <v>1470</v>
      </c>
      <c r="F198" s="451">
        <v>13.333333333333332</v>
      </c>
      <c r="G198" s="452">
        <v>9.3333333333333321</v>
      </c>
      <c r="H198" s="453">
        <v>4</v>
      </c>
      <c r="I198" s="460">
        <v>-0.30000000000291038</v>
      </c>
      <c r="J198" s="426"/>
      <c r="K198" s="427"/>
      <c r="L198" s="260"/>
      <c r="M198" s="403"/>
    </row>
    <row r="199" spans="1:13" s="102" customFormat="1" x14ac:dyDescent="0.25">
      <c r="A199" s="164" t="s">
        <v>1310</v>
      </c>
      <c r="B199" s="475">
        <v>0.6</v>
      </c>
      <c r="C199" s="475">
        <v>0.4</v>
      </c>
      <c r="D199" s="462">
        <v>7500</v>
      </c>
      <c r="E199" s="455">
        <v>32531.66</v>
      </c>
      <c r="F199" s="456">
        <v>18750</v>
      </c>
      <c r="G199" s="457">
        <v>11250</v>
      </c>
      <c r="H199" s="458">
        <v>7500</v>
      </c>
      <c r="I199" s="459">
        <v>0</v>
      </c>
      <c r="J199" s="426"/>
      <c r="K199" s="427"/>
      <c r="L199" s="260"/>
      <c r="M199" s="403"/>
    </row>
    <row r="200" spans="1:13" s="102" customFormat="1" x14ac:dyDescent="0.25">
      <c r="A200" s="165" t="s">
        <v>1311</v>
      </c>
      <c r="B200" s="461">
        <v>0.7</v>
      </c>
      <c r="C200" s="461">
        <v>0.30000000000000004</v>
      </c>
      <c r="D200" s="449">
        <v>4503</v>
      </c>
      <c r="E200" s="450">
        <v>9582.23</v>
      </c>
      <c r="F200" s="451">
        <v>13688.9</v>
      </c>
      <c r="G200" s="452">
        <v>9582.23</v>
      </c>
      <c r="H200" s="453">
        <v>4106.67</v>
      </c>
      <c r="I200" s="460">
        <v>396.32999999999993</v>
      </c>
      <c r="J200" s="426"/>
      <c r="K200" s="427"/>
      <c r="L200" s="260"/>
      <c r="M200" s="403"/>
    </row>
    <row r="201" spans="1:13" s="102" customFormat="1" x14ac:dyDescent="0.25">
      <c r="A201" s="164" t="s">
        <v>411</v>
      </c>
      <c r="B201" s="475">
        <v>0.4</v>
      </c>
      <c r="C201" s="475">
        <f>1-B201</f>
        <v>0.6</v>
      </c>
      <c r="D201" s="462">
        <v>3679</v>
      </c>
      <c r="E201" s="455">
        <v>76400</v>
      </c>
      <c r="F201" s="456">
        <v>6131.666666666667</v>
      </c>
      <c r="G201" s="457">
        <v>2452.666666666667</v>
      </c>
      <c r="H201" s="458">
        <v>3679</v>
      </c>
      <c r="I201" s="459">
        <v>0</v>
      </c>
      <c r="J201" s="426"/>
      <c r="K201" s="427"/>
      <c r="L201" s="260"/>
      <c r="M201" s="403"/>
    </row>
    <row r="202" spans="1:13" s="102" customFormat="1" x14ac:dyDescent="0.25">
      <c r="A202" s="165" t="s">
        <v>412</v>
      </c>
      <c r="B202" s="461">
        <v>0.7</v>
      </c>
      <c r="C202" s="461">
        <f>1-B202</f>
        <v>0.30000000000000004</v>
      </c>
      <c r="D202" s="449">
        <v>933.59999999999854</v>
      </c>
      <c r="E202" s="450">
        <v>32900</v>
      </c>
      <c r="F202" s="451">
        <v>3113.333333333333</v>
      </c>
      <c r="G202" s="452">
        <v>2179.333333333333</v>
      </c>
      <c r="H202" s="453">
        <v>934</v>
      </c>
      <c r="I202" s="460">
        <v>-0.40000000000145519</v>
      </c>
      <c r="J202" s="426"/>
      <c r="K202" s="427"/>
      <c r="L202" s="260"/>
      <c r="M202" s="403"/>
    </row>
    <row r="203" spans="1:13" s="102" customFormat="1" x14ac:dyDescent="0.25">
      <c r="A203" s="164" t="s">
        <v>413</v>
      </c>
      <c r="B203" s="475">
        <v>0.8</v>
      </c>
      <c r="C203" s="475">
        <f>1-B203</f>
        <v>0.19999999999999996</v>
      </c>
      <c r="D203" s="462">
        <v>18779</v>
      </c>
      <c r="E203" s="455">
        <v>8000</v>
      </c>
      <c r="F203" s="456">
        <v>10000</v>
      </c>
      <c r="G203" s="457">
        <v>8000</v>
      </c>
      <c r="H203" s="458">
        <v>1999.9999999999995</v>
      </c>
      <c r="I203" s="459">
        <v>16779</v>
      </c>
      <c r="J203" s="426"/>
      <c r="K203" s="427"/>
      <c r="L203" s="260"/>
      <c r="M203" s="403"/>
    </row>
    <row r="204" spans="1:13" s="102" customFormat="1" x14ac:dyDescent="0.25">
      <c r="A204" s="165" t="s">
        <v>414</v>
      </c>
      <c r="B204" s="461">
        <v>0.5</v>
      </c>
      <c r="C204" s="461">
        <f>1-B204</f>
        <v>0.5</v>
      </c>
      <c r="D204" s="449">
        <v>760</v>
      </c>
      <c r="E204" s="450">
        <v>0</v>
      </c>
      <c r="F204" s="451">
        <v>0</v>
      </c>
      <c r="G204" s="452">
        <v>0</v>
      </c>
      <c r="H204" s="453">
        <v>0</v>
      </c>
      <c r="I204" s="460">
        <v>760</v>
      </c>
      <c r="J204" s="426"/>
      <c r="K204" s="427"/>
      <c r="L204" s="260"/>
      <c r="M204" s="403"/>
    </row>
    <row r="205" spans="1:13" s="102" customFormat="1" x14ac:dyDescent="0.25">
      <c r="A205" s="164" t="s">
        <v>1312</v>
      </c>
      <c r="B205" s="475">
        <v>0.6</v>
      </c>
      <c r="C205" s="475">
        <v>0.4</v>
      </c>
      <c r="D205" s="462">
        <v>4597</v>
      </c>
      <c r="E205" s="455">
        <v>14883.59</v>
      </c>
      <c r="F205" s="456">
        <v>11492.5</v>
      </c>
      <c r="G205" s="457">
        <v>6895.5</v>
      </c>
      <c r="H205" s="458">
        <v>4597</v>
      </c>
      <c r="I205" s="459">
        <v>0</v>
      </c>
      <c r="J205" s="426"/>
      <c r="K205" s="427"/>
      <c r="L205" s="260"/>
      <c r="M205" s="403"/>
    </row>
    <row r="206" spans="1:13" s="102" customFormat="1" x14ac:dyDescent="0.25">
      <c r="A206" s="165" t="s">
        <v>1313</v>
      </c>
      <c r="B206" s="461">
        <v>0.6</v>
      </c>
      <c r="C206" s="461">
        <v>0.4</v>
      </c>
      <c r="D206" s="449">
        <v>7500</v>
      </c>
      <c r="E206" s="450">
        <v>17966.669999999998</v>
      </c>
      <c r="F206" s="451">
        <v>18750</v>
      </c>
      <c r="G206" s="452">
        <v>11250</v>
      </c>
      <c r="H206" s="453">
        <v>7500</v>
      </c>
      <c r="I206" s="460">
        <v>0</v>
      </c>
      <c r="J206" s="426"/>
      <c r="K206" s="427"/>
      <c r="L206" s="260"/>
      <c r="M206" s="403"/>
    </row>
    <row r="207" spans="1:13" s="102" customFormat="1" x14ac:dyDescent="0.25">
      <c r="A207" s="164" t="s">
        <v>902</v>
      </c>
      <c r="B207" s="475">
        <v>0.8</v>
      </c>
      <c r="C207" s="475">
        <f>1-B207</f>
        <v>0.19999999999999996</v>
      </c>
      <c r="D207" s="462">
        <v>12544.000000000004</v>
      </c>
      <c r="E207" s="455">
        <v>160</v>
      </c>
      <c r="F207" s="456">
        <v>200</v>
      </c>
      <c r="G207" s="457">
        <v>160</v>
      </c>
      <c r="H207" s="458">
        <v>39.999999999999993</v>
      </c>
      <c r="I207" s="459">
        <v>12504.000000000004</v>
      </c>
      <c r="J207" s="426"/>
      <c r="K207" s="427"/>
      <c r="L207" s="260"/>
      <c r="M207" s="403"/>
    </row>
    <row r="208" spans="1:13" s="102" customFormat="1" x14ac:dyDescent="0.25">
      <c r="A208" s="165" t="s">
        <v>1314</v>
      </c>
      <c r="B208" s="461">
        <v>0.7</v>
      </c>
      <c r="C208" s="461">
        <v>0.30000000000000004</v>
      </c>
      <c r="D208" s="449">
        <v>5000</v>
      </c>
      <c r="E208" s="450">
        <v>9582.23</v>
      </c>
      <c r="F208" s="451">
        <v>13688.9</v>
      </c>
      <c r="G208" s="452">
        <v>9582.23</v>
      </c>
      <c r="H208" s="453">
        <v>4106.67</v>
      </c>
      <c r="I208" s="460">
        <v>893.32999999999993</v>
      </c>
      <c r="J208" s="426"/>
      <c r="K208" s="427"/>
      <c r="L208" s="260"/>
      <c r="M208" s="403"/>
    </row>
    <row r="209" spans="1:13" s="102" customFormat="1" x14ac:dyDescent="0.25">
      <c r="A209" s="164" t="s">
        <v>1315</v>
      </c>
      <c r="B209" s="475">
        <v>0.7</v>
      </c>
      <c r="C209" s="475">
        <v>0.30000000000000004</v>
      </c>
      <c r="D209" s="462">
        <v>7500</v>
      </c>
      <c r="E209" s="455">
        <v>9582.23</v>
      </c>
      <c r="F209" s="456">
        <v>13688.9</v>
      </c>
      <c r="G209" s="457">
        <v>9582.23</v>
      </c>
      <c r="H209" s="458">
        <v>4106.67</v>
      </c>
      <c r="I209" s="459">
        <v>3393.33</v>
      </c>
      <c r="J209" s="426"/>
      <c r="K209" s="427"/>
      <c r="L209" s="260"/>
      <c r="M209" s="403"/>
    </row>
    <row r="210" spans="1:13" s="102" customFormat="1" x14ac:dyDescent="0.25">
      <c r="A210" s="165" t="s">
        <v>415</v>
      </c>
      <c r="B210" s="461">
        <v>0.85</v>
      </c>
      <c r="C210" s="461">
        <f>1-B210</f>
        <v>0.15000000000000002</v>
      </c>
      <c r="D210" s="449">
        <v>8762.8999999999978</v>
      </c>
      <c r="E210" s="450">
        <v>14450</v>
      </c>
      <c r="F210" s="451">
        <v>17000</v>
      </c>
      <c r="G210" s="452">
        <v>14450</v>
      </c>
      <c r="H210" s="453">
        <v>2550.0000000000005</v>
      </c>
      <c r="I210" s="460">
        <v>6212.8999999999978</v>
      </c>
      <c r="J210" s="426"/>
      <c r="K210" s="427"/>
      <c r="L210" s="260"/>
      <c r="M210" s="403"/>
    </row>
    <row r="211" spans="1:13" s="102" customFormat="1" x14ac:dyDescent="0.25">
      <c r="A211" s="164" t="s">
        <v>417</v>
      </c>
      <c r="B211" s="475">
        <v>0.7</v>
      </c>
      <c r="C211" s="475">
        <f>1-B211</f>
        <v>0.30000000000000004</v>
      </c>
      <c r="D211" s="462">
        <v>57400</v>
      </c>
      <c r="E211" s="455">
        <v>154000</v>
      </c>
      <c r="F211" s="456">
        <v>191333.33333333331</v>
      </c>
      <c r="G211" s="457">
        <v>133933.33333333331</v>
      </c>
      <c r="H211" s="458">
        <v>57400</v>
      </c>
      <c r="I211" s="459">
        <v>0</v>
      </c>
      <c r="J211" s="426"/>
      <c r="K211" s="427"/>
      <c r="L211" s="260"/>
      <c r="M211" s="403"/>
    </row>
    <row r="212" spans="1:13" s="102" customFormat="1" x14ac:dyDescent="0.25">
      <c r="A212" s="165" t="s">
        <v>1316</v>
      </c>
      <c r="B212" s="461">
        <v>0.8</v>
      </c>
      <c r="C212" s="461">
        <v>0.19999999999999996</v>
      </c>
      <c r="D212" s="449">
        <v>10000</v>
      </c>
      <c r="E212" s="450">
        <v>9582.23</v>
      </c>
      <c r="F212" s="451">
        <v>11977.787499999999</v>
      </c>
      <c r="G212" s="452">
        <v>9582.23</v>
      </c>
      <c r="H212" s="453">
        <v>2395.557499999999</v>
      </c>
      <c r="I212" s="460">
        <v>7604.442500000001</v>
      </c>
      <c r="J212" s="426"/>
      <c r="K212" s="427"/>
      <c r="L212" s="260"/>
      <c r="M212" s="403"/>
    </row>
    <row r="213" spans="1:13" s="102" customFormat="1" x14ac:dyDescent="0.25">
      <c r="A213" s="164" t="s">
        <v>1317</v>
      </c>
      <c r="B213" s="475">
        <v>0.6</v>
      </c>
      <c r="C213" s="475">
        <v>0.4</v>
      </c>
      <c r="D213" s="462">
        <v>10000</v>
      </c>
      <c r="E213" s="455">
        <v>26590.68</v>
      </c>
      <c r="F213" s="456">
        <v>25000</v>
      </c>
      <c r="G213" s="457">
        <v>15000</v>
      </c>
      <c r="H213" s="458">
        <v>10000</v>
      </c>
      <c r="I213" s="459">
        <v>0</v>
      </c>
      <c r="J213" s="426"/>
      <c r="K213" s="427"/>
      <c r="L213" s="260"/>
      <c r="M213" s="403"/>
    </row>
    <row r="214" spans="1:13" s="102" customFormat="1" x14ac:dyDescent="0.25">
      <c r="A214" s="165" t="s">
        <v>420</v>
      </c>
      <c r="B214" s="461">
        <v>0.7</v>
      </c>
      <c r="C214" s="461">
        <f>1-B214</f>
        <v>0.30000000000000004</v>
      </c>
      <c r="D214" s="449">
        <v>2640</v>
      </c>
      <c r="E214" s="450">
        <v>77700</v>
      </c>
      <c r="F214" s="451">
        <v>8799.9999999999982</v>
      </c>
      <c r="G214" s="452">
        <v>6159.9999999999982</v>
      </c>
      <c r="H214" s="453">
        <v>2640</v>
      </c>
      <c r="I214" s="460">
        <v>0</v>
      </c>
      <c r="J214" s="426"/>
      <c r="K214" s="427"/>
      <c r="L214" s="260"/>
      <c r="M214" s="403"/>
    </row>
    <row r="215" spans="1:13" s="102" customFormat="1" x14ac:dyDescent="0.25">
      <c r="A215" s="164" t="s">
        <v>1318</v>
      </c>
      <c r="B215" s="475">
        <v>0.7</v>
      </c>
      <c r="C215" s="475">
        <v>0.30000000000000004</v>
      </c>
      <c r="D215" s="462">
        <v>5000</v>
      </c>
      <c r="E215" s="455">
        <v>21991.21</v>
      </c>
      <c r="F215" s="456">
        <v>16666.666666666664</v>
      </c>
      <c r="G215" s="457">
        <v>11666.666666666664</v>
      </c>
      <c r="H215" s="458">
        <v>5000</v>
      </c>
      <c r="I215" s="459">
        <v>0</v>
      </c>
      <c r="J215" s="426"/>
      <c r="K215" s="427"/>
      <c r="L215" s="260"/>
      <c r="M215" s="403"/>
    </row>
    <row r="216" spans="1:13" s="102" customFormat="1" x14ac:dyDescent="0.25">
      <c r="A216" s="165" t="s">
        <v>421</v>
      </c>
      <c r="B216" s="461">
        <v>0.85</v>
      </c>
      <c r="C216" s="461">
        <f>1-B216</f>
        <v>0.15000000000000002</v>
      </c>
      <c r="D216" s="449">
        <v>25118.2</v>
      </c>
      <c r="E216" s="450">
        <v>17850</v>
      </c>
      <c r="F216" s="451">
        <v>21000</v>
      </c>
      <c r="G216" s="452">
        <v>17850</v>
      </c>
      <c r="H216" s="453">
        <v>3150.0000000000005</v>
      </c>
      <c r="I216" s="460">
        <v>21968.2</v>
      </c>
      <c r="J216" s="426"/>
      <c r="K216" s="427"/>
      <c r="L216" s="260"/>
      <c r="M216" s="403"/>
    </row>
    <row r="217" spans="1:13" s="102" customFormat="1" x14ac:dyDescent="0.25">
      <c r="A217" s="164" t="s">
        <v>1319</v>
      </c>
      <c r="B217" s="475">
        <v>0.8</v>
      </c>
      <c r="C217" s="475">
        <v>0.19999999999999996</v>
      </c>
      <c r="D217" s="462">
        <v>10000</v>
      </c>
      <c r="E217" s="455">
        <v>14277.52</v>
      </c>
      <c r="F217" s="456">
        <v>17846.899999999998</v>
      </c>
      <c r="G217" s="457">
        <v>14277.519999999999</v>
      </c>
      <c r="H217" s="458">
        <v>3569.3799999999987</v>
      </c>
      <c r="I217" s="459">
        <v>6430.6200000000008</v>
      </c>
      <c r="J217" s="426"/>
      <c r="K217" s="427"/>
      <c r="L217" s="260"/>
      <c r="M217" s="403"/>
    </row>
    <row r="218" spans="1:13" s="102" customFormat="1" x14ac:dyDescent="0.25">
      <c r="A218" s="165" t="s">
        <v>1320</v>
      </c>
      <c r="B218" s="461">
        <v>0.8</v>
      </c>
      <c r="C218" s="461">
        <v>0.19999999999999996</v>
      </c>
      <c r="D218" s="449">
        <v>7298</v>
      </c>
      <c r="E218" s="450">
        <v>9582.23</v>
      </c>
      <c r="F218" s="451">
        <v>11977.787499999999</v>
      </c>
      <c r="G218" s="452">
        <v>9582.23</v>
      </c>
      <c r="H218" s="453">
        <v>2395.557499999999</v>
      </c>
      <c r="I218" s="460">
        <v>4902.442500000001</v>
      </c>
      <c r="J218" s="426"/>
      <c r="K218" s="427"/>
      <c r="L218" s="260"/>
      <c r="M218" s="403"/>
    </row>
    <row r="219" spans="1:13" s="102" customFormat="1" x14ac:dyDescent="0.25">
      <c r="A219" s="164" t="s">
        <v>1321</v>
      </c>
      <c r="B219" s="475">
        <v>0.8</v>
      </c>
      <c r="C219" s="475">
        <v>0.19999999999999996</v>
      </c>
      <c r="D219" s="462">
        <v>7500</v>
      </c>
      <c r="E219" s="455">
        <v>9582.23</v>
      </c>
      <c r="F219" s="456">
        <v>11977.787499999999</v>
      </c>
      <c r="G219" s="457">
        <v>9582.23</v>
      </c>
      <c r="H219" s="458">
        <v>2395.557499999999</v>
      </c>
      <c r="I219" s="459">
        <v>5104.442500000001</v>
      </c>
      <c r="J219" s="426"/>
      <c r="K219" s="427"/>
      <c r="L219" s="260"/>
      <c r="M219" s="403"/>
    </row>
    <row r="220" spans="1:13" s="102" customFormat="1" x14ac:dyDescent="0.25">
      <c r="A220" s="165" t="s">
        <v>422</v>
      </c>
      <c r="B220" s="461">
        <v>0.7</v>
      </c>
      <c r="C220" s="461">
        <f>1-B220</f>
        <v>0.30000000000000004</v>
      </c>
      <c r="D220" s="449">
        <v>8133.5999999999985</v>
      </c>
      <c r="E220" s="450">
        <v>44100</v>
      </c>
      <c r="F220" s="451">
        <v>27113.333333333328</v>
      </c>
      <c r="G220" s="452">
        <v>18979.333333333328</v>
      </c>
      <c r="H220" s="453">
        <v>8134</v>
      </c>
      <c r="I220" s="460">
        <v>-0.40000000000145519</v>
      </c>
      <c r="J220" s="426"/>
      <c r="K220" s="427"/>
      <c r="L220" s="260"/>
      <c r="M220" s="403"/>
    </row>
    <row r="221" spans="1:13" s="102" customFormat="1" x14ac:dyDescent="0.25">
      <c r="A221" s="164" t="s">
        <v>1322</v>
      </c>
      <c r="B221" s="475">
        <v>0.7</v>
      </c>
      <c r="C221" s="475">
        <v>0.30000000000000004</v>
      </c>
      <c r="D221" s="462">
        <v>7500</v>
      </c>
      <c r="E221" s="455">
        <v>9582.23</v>
      </c>
      <c r="F221" s="456">
        <v>13688.9</v>
      </c>
      <c r="G221" s="457">
        <v>9582.23</v>
      </c>
      <c r="H221" s="458">
        <v>4106.67</v>
      </c>
      <c r="I221" s="459">
        <v>3393.33</v>
      </c>
      <c r="J221" s="426"/>
      <c r="K221" s="427"/>
      <c r="L221" s="260"/>
      <c r="M221" s="403"/>
    </row>
    <row r="222" spans="1:13" s="102" customFormat="1" x14ac:dyDescent="0.25">
      <c r="A222" s="165" t="s">
        <v>1323</v>
      </c>
      <c r="B222" s="461">
        <v>0.6</v>
      </c>
      <c r="C222" s="461">
        <v>0.4</v>
      </c>
      <c r="D222" s="449">
        <v>7500</v>
      </c>
      <c r="E222" s="450">
        <v>9582.23</v>
      </c>
      <c r="F222" s="451">
        <v>15970.383333333333</v>
      </c>
      <c r="G222" s="452">
        <v>9582.23</v>
      </c>
      <c r="H222" s="453">
        <v>6388.1533333333336</v>
      </c>
      <c r="I222" s="460">
        <v>1111.8466666666664</v>
      </c>
      <c r="J222" s="426"/>
      <c r="K222" s="427"/>
      <c r="L222" s="260"/>
      <c r="M222" s="403"/>
    </row>
    <row r="223" spans="1:13" s="102" customFormat="1" x14ac:dyDescent="0.25">
      <c r="A223" s="164" t="s">
        <v>1324</v>
      </c>
      <c r="B223" s="475">
        <v>0.6</v>
      </c>
      <c r="C223" s="475">
        <v>0.4</v>
      </c>
      <c r="D223" s="462">
        <v>5000</v>
      </c>
      <c r="E223" s="455">
        <v>9582.23</v>
      </c>
      <c r="F223" s="456">
        <v>12500</v>
      </c>
      <c r="G223" s="457">
        <v>7500</v>
      </c>
      <c r="H223" s="458">
        <v>5000</v>
      </c>
      <c r="I223" s="459">
        <v>0</v>
      </c>
      <c r="J223" s="426"/>
      <c r="K223" s="427"/>
      <c r="L223" s="260"/>
      <c r="M223" s="403"/>
    </row>
    <row r="224" spans="1:13" s="102" customFormat="1" x14ac:dyDescent="0.25">
      <c r="A224" s="165" t="s">
        <v>1325</v>
      </c>
      <c r="B224" s="461">
        <v>0.7</v>
      </c>
      <c r="C224" s="461">
        <v>0.30000000000000004</v>
      </c>
      <c r="D224" s="449">
        <v>7500</v>
      </c>
      <c r="E224" s="450">
        <v>9582.23</v>
      </c>
      <c r="F224" s="451">
        <v>13688.9</v>
      </c>
      <c r="G224" s="452">
        <v>9582.23</v>
      </c>
      <c r="H224" s="453">
        <v>4106.67</v>
      </c>
      <c r="I224" s="460">
        <v>3393.33</v>
      </c>
      <c r="J224" s="426"/>
      <c r="K224" s="427"/>
      <c r="L224" s="260"/>
      <c r="M224" s="403"/>
    </row>
    <row r="225" spans="1:13" s="102" customFormat="1" x14ac:dyDescent="0.25">
      <c r="A225" s="164" t="s">
        <v>1326</v>
      </c>
      <c r="B225" s="475">
        <v>0.7</v>
      </c>
      <c r="C225" s="475">
        <v>0.30000000000000004</v>
      </c>
      <c r="D225" s="462">
        <v>5000</v>
      </c>
      <c r="E225" s="455" t="s">
        <v>1176</v>
      </c>
      <c r="F225" s="456" t="s">
        <v>1176</v>
      </c>
      <c r="G225" s="457" t="s">
        <v>1176</v>
      </c>
      <c r="H225" s="458" t="s">
        <v>1176</v>
      </c>
      <c r="I225" s="459" t="s">
        <v>1176</v>
      </c>
      <c r="J225" s="426"/>
      <c r="K225" s="427"/>
      <c r="L225" s="260"/>
      <c r="M225" s="403"/>
    </row>
    <row r="226" spans="1:13" s="102" customFormat="1" x14ac:dyDescent="0.25">
      <c r="A226" s="165" t="s">
        <v>1327</v>
      </c>
      <c r="B226" s="461">
        <v>0.6</v>
      </c>
      <c r="C226" s="461">
        <v>0.4</v>
      </c>
      <c r="D226" s="449">
        <v>5000</v>
      </c>
      <c r="E226" s="450" t="s">
        <v>1176</v>
      </c>
      <c r="F226" s="451" t="s">
        <v>1176</v>
      </c>
      <c r="G226" s="452" t="s">
        <v>1176</v>
      </c>
      <c r="H226" s="453" t="s">
        <v>1176</v>
      </c>
      <c r="I226" s="460" t="s">
        <v>1176</v>
      </c>
      <c r="J226" s="426"/>
      <c r="K226" s="427"/>
      <c r="L226" s="260"/>
      <c r="M226" s="403"/>
    </row>
    <row r="227" spans="1:13" s="102" customFormat="1" x14ac:dyDescent="0.25">
      <c r="A227" s="164" t="s">
        <v>423</v>
      </c>
      <c r="B227" s="475">
        <v>0.7</v>
      </c>
      <c r="C227" s="475">
        <f>1-B227</f>
        <v>0.30000000000000004</v>
      </c>
      <c r="D227" s="462">
        <v>28995</v>
      </c>
      <c r="E227" s="455">
        <v>7000</v>
      </c>
      <c r="F227" s="456">
        <v>10000</v>
      </c>
      <c r="G227" s="457">
        <v>7000</v>
      </c>
      <c r="H227" s="458">
        <v>3000.0000000000005</v>
      </c>
      <c r="I227" s="459">
        <v>25995</v>
      </c>
      <c r="J227" s="426"/>
      <c r="K227" s="427"/>
      <c r="L227" s="260"/>
      <c r="M227" s="403"/>
    </row>
    <row r="228" spans="1:13" s="102" customFormat="1" x14ac:dyDescent="0.25">
      <c r="A228" s="165" t="s">
        <v>424</v>
      </c>
      <c r="B228" s="461">
        <v>0.6</v>
      </c>
      <c r="C228" s="461">
        <f>1-B228</f>
        <v>0.4</v>
      </c>
      <c r="D228" s="449">
        <v>13762</v>
      </c>
      <c r="E228" s="450">
        <v>4800</v>
      </c>
      <c r="F228" s="451">
        <v>8000</v>
      </c>
      <c r="G228" s="452">
        <v>4800</v>
      </c>
      <c r="H228" s="453">
        <v>3200</v>
      </c>
      <c r="I228" s="460">
        <v>10562</v>
      </c>
      <c r="J228" s="426"/>
      <c r="K228" s="427"/>
      <c r="L228" s="260"/>
      <c r="M228" s="403"/>
    </row>
    <row r="229" spans="1:13" s="102" customFormat="1" x14ac:dyDescent="0.25">
      <c r="A229" s="164" t="s">
        <v>577</v>
      </c>
      <c r="B229" s="475">
        <v>0.5</v>
      </c>
      <c r="C229" s="475">
        <f>1-B229</f>
        <v>0.5</v>
      </c>
      <c r="D229" s="462">
        <v>60000</v>
      </c>
      <c r="E229" s="455">
        <v>79800</v>
      </c>
      <c r="F229" s="456">
        <v>120000</v>
      </c>
      <c r="G229" s="457">
        <v>60000</v>
      </c>
      <c r="H229" s="458">
        <v>60000</v>
      </c>
      <c r="I229" s="459">
        <v>0</v>
      </c>
      <c r="J229" s="426"/>
      <c r="K229" s="427"/>
      <c r="L229" s="260"/>
      <c r="M229" s="403"/>
    </row>
    <row r="230" spans="1:13" s="102" customFormat="1" x14ac:dyDescent="0.25">
      <c r="A230" s="165" t="s">
        <v>425</v>
      </c>
      <c r="B230" s="461">
        <v>0.6</v>
      </c>
      <c r="C230" s="461">
        <f>1-B230</f>
        <v>0.4</v>
      </c>
      <c r="D230" s="449">
        <v>1101.8000000000029</v>
      </c>
      <c r="E230" s="450">
        <v>5400</v>
      </c>
      <c r="F230" s="451">
        <v>2755</v>
      </c>
      <c r="G230" s="452">
        <v>1653</v>
      </c>
      <c r="H230" s="453">
        <v>1102</v>
      </c>
      <c r="I230" s="460">
        <v>-0.19999999999708962</v>
      </c>
      <c r="J230" s="426"/>
      <c r="K230" s="427"/>
      <c r="L230" s="260"/>
      <c r="M230" s="403"/>
    </row>
    <row r="231" spans="1:13" s="102" customFormat="1" x14ac:dyDescent="0.25">
      <c r="A231" s="164" t="s">
        <v>1328</v>
      </c>
      <c r="B231" s="475">
        <v>0.6</v>
      </c>
      <c r="C231" s="475">
        <v>0.4</v>
      </c>
      <c r="D231" s="462">
        <v>7500</v>
      </c>
      <c r="E231" s="455">
        <v>14373.34</v>
      </c>
      <c r="F231" s="456">
        <v>18750</v>
      </c>
      <c r="G231" s="457">
        <v>11250</v>
      </c>
      <c r="H231" s="458">
        <v>7500</v>
      </c>
      <c r="I231" s="459">
        <v>0</v>
      </c>
      <c r="J231" s="426"/>
      <c r="K231" s="427"/>
      <c r="L231" s="260"/>
      <c r="M231" s="403"/>
    </row>
    <row r="232" spans="1:13" s="102" customFormat="1" x14ac:dyDescent="0.25">
      <c r="A232" s="165" t="s">
        <v>1329</v>
      </c>
      <c r="B232" s="461">
        <v>0.6</v>
      </c>
      <c r="C232" s="461">
        <v>0.4</v>
      </c>
      <c r="D232" s="449">
        <v>5000</v>
      </c>
      <c r="E232" s="450">
        <v>9582.23</v>
      </c>
      <c r="F232" s="451">
        <v>12500</v>
      </c>
      <c r="G232" s="452">
        <v>7500</v>
      </c>
      <c r="H232" s="453">
        <v>5000</v>
      </c>
      <c r="I232" s="460">
        <v>0</v>
      </c>
      <c r="J232" s="426"/>
      <c r="K232" s="427"/>
      <c r="L232" s="260"/>
      <c r="M232" s="403"/>
    </row>
    <row r="233" spans="1:13" s="102" customFormat="1" x14ac:dyDescent="0.25">
      <c r="A233" s="164" t="s">
        <v>1330</v>
      </c>
      <c r="B233" s="475">
        <v>0.7</v>
      </c>
      <c r="C233" s="475">
        <v>0.30000000000000004</v>
      </c>
      <c r="D233" s="462">
        <v>5000</v>
      </c>
      <c r="E233" s="455">
        <v>9582.23</v>
      </c>
      <c r="F233" s="456">
        <v>13688.9</v>
      </c>
      <c r="G233" s="457">
        <v>9582.23</v>
      </c>
      <c r="H233" s="458">
        <v>4106.67</v>
      </c>
      <c r="I233" s="459">
        <v>893.32999999999993</v>
      </c>
      <c r="J233" s="426"/>
      <c r="K233" s="427"/>
      <c r="L233" s="260"/>
      <c r="M233" s="403"/>
    </row>
    <row r="234" spans="1:13" s="102" customFormat="1" x14ac:dyDescent="0.25">
      <c r="A234" s="165" t="s">
        <v>426</v>
      </c>
      <c r="B234" s="461">
        <v>0.7</v>
      </c>
      <c r="C234" s="461">
        <f>1-B234</f>
        <v>0.30000000000000004</v>
      </c>
      <c r="D234" s="449">
        <v>259.99999999999636</v>
      </c>
      <c r="E234" s="450">
        <v>1890</v>
      </c>
      <c r="F234" s="451">
        <v>866.66666666666652</v>
      </c>
      <c r="G234" s="452">
        <v>606.66666666666652</v>
      </c>
      <c r="H234" s="453">
        <v>260</v>
      </c>
      <c r="I234" s="460">
        <v>-3.637978807091713E-12</v>
      </c>
      <c r="J234" s="426"/>
      <c r="K234" s="427"/>
      <c r="L234" s="260"/>
      <c r="M234" s="403"/>
    </row>
    <row r="235" spans="1:13" s="102" customFormat="1" x14ac:dyDescent="0.25">
      <c r="A235" s="164" t="s">
        <v>1331</v>
      </c>
      <c r="B235" s="475">
        <v>0.7</v>
      </c>
      <c r="C235" s="475">
        <v>0.30000000000000004</v>
      </c>
      <c r="D235" s="462">
        <v>7500</v>
      </c>
      <c r="E235" s="455">
        <v>15810.67</v>
      </c>
      <c r="F235" s="456">
        <v>22586.67142857143</v>
      </c>
      <c r="G235" s="457">
        <v>15810.67</v>
      </c>
      <c r="H235" s="458">
        <v>6776.0014285714296</v>
      </c>
      <c r="I235" s="459">
        <v>723.99857142857036</v>
      </c>
      <c r="J235" s="426"/>
      <c r="K235" s="427"/>
      <c r="L235" s="260"/>
      <c r="M235" s="403"/>
    </row>
    <row r="236" spans="1:13" s="102" customFormat="1" x14ac:dyDescent="0.25">
      <c r="A236" s="165" t="s">
        <v>427</v>
      </c>
      <c r="B236" s="461">
        <v>0.7</v>
      </c>
      <c r="C236" s="461">
        <f>1-B236</f>
        <v>0.30000000000000004</v>
      </c>
      <c r="D236" s="449">
        <v>8683.5</v>
      </c>
      <c r="E236" s="450">
        <v>210</v>
      </c>
      <c r="F236" s="451">
        <v>300</v>
      </c>
      <c r="G236" s="452">
        <v>210</v>
      </c>
      <c r="H236" s="453">
        <v>90.000000000000014</v>
      </c>
      <c r="I236" s="460">
        <v>8593.5</v>
      </c>
      <c r="J236" s="426"/>
      <c r="K236" s="427"/>
      <c r="L236" s="260"/>
      <c r="M236" s="403"/>
    </row>
    <row r="237" spans="1:13" s="102" customFormat="1" x14ac:dyDescent="0.25">
      <c r="A237" s="164" t="s">
        <v>1332</v>
      </c>
      <c r="B237" s="475">
        <v>0.7</v>
      </c>
      <c r="C237" s="475">
        <v>0.30000000000000004</v>
      </c>
      <c r="D237" s="462">
        <v>7500</v>
      </c>
      <c r="E237" s="455">
        <v>9582.23</v>
      </c>
      <c r="F237" s="456">
        <v>13688.9</v>
      </c>
      <c r="G237" s="457">
        <v>9582.23</v>
      </c>
      <c r="H237" s="458">
        <v>4106.67</v>
      </c>
      <c r="I237" s="459">
        <v>3393.33</v>
      </c>
      <c r="J237" s="426"/>
      <c r="K237" s="427"/>
      <c r="L237" s="260"/>
      <c r="M237" s="403"/>
    </row>
    <row r="238" spans="1:13" s="102" customFormat="1" x14ac:dyDescent="0.25">
      <c r="A238" s="165" t="s">
        <v>428</v>
      </c>
      <c r="B238" s="461">
        <v>0.5</v>
      </c>
      <c r="C238" s="461">
        <f>1-B238</f>
        <v>0.5</v>
      </c>
      <c r="D238" s="449">
        <v>55300.5</v>
      </c>
      <c r="E238" s="450">
        <v>0</v>
      </c>
      <c r="F238" s="451">
        <v>0</v>
      </c>
      <c r="G238" s="452">
        <v>0</v>
      </c>
      <c r="H238" s="453">
        <v>0</v>
      </c>
      <c r="I238" s="460">
        <v>55300.5</v>
      </c>
      <c r="J238" s="426"/>
      <c r="K238" s="427"/>
      <c r="L238" s="260"/>
      <c r="M238" s="403"/>
    </row>
    <row r="239" spans="1:13" s="102" customFormat="1" x14ac:dyDescent="0.25">
      <c r="A239" s="164" t="s">
        <v>1333</v>
      </c>
      <c r="B239" s="475">
        <v>0.85</v>
      </c>
      <c r="C239" s="475">
        <v>0.15000000000000002</v>
      </c>
      <c r="D239" s="462">
        <v>5000</v>
      </c>
      <c r="E239" s="455">
        <v>10780</v>
      </c>
      <c r="F239" s="456">
        <v>12682.35294117647</v>
      </c>
      <c r="G239" s="457">
        <v>10780</v>
      </c>
      <c r="H239" s="458">
        <v>1902.3529411764707</v>
      </c>
      <c r="I239" s="459">
        <v>3097.6470588235293</v>
      </c>
      <c r="J239" s="426"/>
      <c r="K239" s="427"/>
      <c r="L239" s="260"/>
      <c r="M239" s="403"/>
    </row>
    <row r="240" spans="1:13" s="102" customFormat="1" x14ac:dyDescent="0.25">
      <c r="A240" s="165" t="s">
        <v>430</v>
      </c>
      <c r="B240" s="461">
        <v>0.6</v>
      </c>
      <c r="C240" s="461">
        <f>1-B240</f>
        <v>0.4</v>
      </c>
      <c r="D240" s="449">
        <v>2920.7999999999956</v>
      </c>
      <c r="E240" s="450">
        <v>85800</v>
      </c>
      <c r="F240" s="451">
        <v>7302.5</v>
      </c>
      <c r="G240" s="452">
        <v>4381.5</v>
      </c>
      <c r="H240" s="453">
        <v>2921</v>
      </c>
      <c r="I240" s="460">
        <v>-0.20000000000436557</v>
      </c>
      <c r="J240" s="426"/>
      <c r="K240" s="427"/>
      <c r="L240" s="260"/>
      <c r="M240" s="403"/>
    </row>
    <row r="241" spans="1:13" s="102" customFormat="1" x14ac:dyDescent="0.25">
      <c r="A241" s="164" t="s">
        <v>1215</v>
      </c>
      <c r="B241" s="475">
        <v>0.5</v>
      </c>
      <c r="C241" s="475">
        <v>0.5</v>
      </c>
      <c r="D241" s="462">
        <v>5000</v>
      </c>
      <c r="E241" s="455" t="s">
        <v>1176</v>
      </c>
      <c r="F241" s="456" t="s">
        <v>1176</v>
      </c>
      <c r="G241" s="457" t="s">
        <v>1176</v>
      </c>
      <c r="H241" s="458" t="s">
        <v>1176</v>
      </c>
      <c r="I241" s="459" t="s">
        <v>1176</v>
      </c>
      <c r="J241" s="426"/>
      <c r="K241" s="427"/>
      <c r="L241" s="260"/>
      <c r="M241" s="403"/>
    </row>
    <row r="242" spans="1:13" s="102" customFormat="1" x14ac:dyDescent="0.25">
      <c r="A242" s="165" t="s">
        <v>1334</v>
      </c>
      <c r="B242" s="461">
        <v>0.8</v>
      </c>
      <c r="C242" s="461">
        <v>0.19999999999999996</v>
      </c>
      <c r="D242" s="449">
        <v>7500</v>
      </c>
      <c r="E242" s="450">
        <v>9582.23</v>
      </c>
      <c r="F242" s="451">
        <v>11977.787499999999</v>
      </c>
      <c r="G242" s="452">
        <v>9582.23</v>
      </c>
      <c r="H242" s="453">
        <v>2395.557499999999</v>
      </c>
      <c r="I242" s="460">
        <v>5104.442500000001</v>
      </c>
      <c r="J242" s="426"/>
      <c r="K242" s="427"/>
      <c r="L242" s="260"/>
      <c r="M242" s="403"/>
    </row>
    <row r="243" spans="1:13" s="102" customFormat="1" x14ac:dyDescent="0.25">
      <c r="A243" s="164" t="s">
        <v>1335</v>
      </c>
      <c r="B243" s="475">
        <v>0.6</v>
      </c>
      <c r="C243" s="475">
        <v>0.4</v>
      </c>
      <c r="D243" s="462">
        <v>7500</v>
      </c>
      <c r="E243" s="455">
        <v>9582.23</v>
      </c>
      <c r="F243" s="456">
        <v>15970.383333333333</v>
      </c>
      <c r="G243" s="457">
        <v>9582.23</v>
      </c>
      <c r="H243" s="458">
        <v>6388.1533333333336</v>
      </c>
      <c r="I243" s="459">
        <v>1111.8466666666664</v>
      </c>
      <c r="J243" s="426"/>
      <c r="K243" s="427"/>
      <c r="L243" s="260"/>
      <c r="M243" s="403"/>
    </row>
    <row r="244" spans="1:13" s="102" customFormat="1" x14ac:dyDescent="0.25">
      <c r="A244" s="165" t="s">
        <v>1216</v>
      </c>
      <c r="B244" s="461">
        <v>0.7</v>
      </c>
      <c r="C244" s="461">
        <v>0.30000000000000004</v>
      </c>
      <c r="D244" s="449">
        <v>5000</v>
      </c>
      <c r="E244" s="450">
        <v>9582.23</v>
      </c>
      <c r="F244" s="451">
        <v>13688.9</v>
      </c>
      <c r="G244" s="452">
        <v>9582.23</v>
      </c>
      <c r="H244" s="453">
        <v>4106.67</v>
      </c>
      <c r="I244" s="460">
        <v>893.32999999999993</v>
      </c>
      <c r="J244" s="426"/>
      <c r="K244" s="427"/>
      <c r="L244" s="260"/>
      <c r="M244" s="403"/>
    </row>
    <row r="245" spans="1:13" s="102" customFormat="1" x14ac:dyDescent="0.25">
      <c r="A245" s="164" t="s">
        <v>434</v>
      </c>
      <c r="B245" s="475">
        <v>0.8</v>
      </c>
      <c r="C245" s="475">
        <f>1-B245</f>
        <v>0.19999999999999996</v>
      </c>
      <c r="D245" s="462">
        <v>9868</v>
      </c>
      <c r="E245" s="455">
        <v>17600</v>
      </c>
      <c r="F245" s="456">
        <v>0</v>
      </c>
      <c r="G245" s="457">
        <v>0</v>
      </c>
      <c r="H245" s="458">
        <v>0</v>
      </c>
      <c r="I245" s="459">
        <v>9868</v>
      </c>
      <c r="J245" s="426"/>
      <c r="K245" s="427"/>
      <c r="L245" s="260"/>
      <c r="M245" s="403"/>
    </row>
    <row r="246" spans="1:13" s="102" customFormat="1" x14ac:dyDescent="0.25">
      <c r="A246" s="165" t="s">
        <v>435</v>
      </c>
      <c r="B246" s="461">
        <v>0.6</v>
      </c>
      <c r="C246" s="461">
        <f>1-B246</f>
        <v>0.4</v>
      </c>
      <c r="D246" s="449">
        <v>3144</v>
      </c>
      <c r="E246" s="450">
        <v>0</v>
      </c>
      <c r="F246" s="451">
        <v>0</v>
      </c>
      <c r="G246" s="452">
        <v>0</v>
      </c>
      <c r="H246" s="453">
        <v>0</v>
      </c>
      <c r="I246" s="460">
        <v>3144</v>
      </c>
      <c r="J246" s="426"/>
      <c r="K246" s="427"/>
      <c r="L246" s="260"/>
      <c r="M246" s="403"/>
    </row>
    <row r="247" spans="1:13" s="102" customFormat="1" x14ac:dyDescent="0.25">
      <c r="A247" s="164" t="s">
        <v>1336</v>
      </c>
      <c r="B247" s="475">
        <v>0.7</v>
      </c>
      <c r="C247" s="475">
        <v>0.30000000000000004</v>
      </c>
      <c r="D247" s="462">
        <v>7500</v>
      </c>
      <c r="E247" s="455">
        <v>9582.23</v>
      </c>
      <c r="F247" s="456">
        <v>13688.9</v>
      </c>
      <c r="G247" s="457">
        <v>9582.23</v>
      </c>
      <c r="H247" s="458">
        <v>4106.67</v>
      </c>
      <c r="I247" s="459">
        <v>3393.33</v>
      </c>
      <c r="J247" s="426"/>
      <c r="K247" s="427"/>
      <c r="L247" s="260"/>
      <c r="M247" s="403"/>
    </row>
    <row r="248" spans="1:13" s="102" customFormat="1" x14ac:dyDescent="0.25">
      <c r="A248" s="165" t="s">
        <v>438</v>
      </c>
      <c r="B248" s="461">
        <v>0.7</v>
      </c>
      <c r="C248" s="461">
        <f>1-B248</f>
        <v>0.30000000000000004</v>
      </c>
      <c r="D248" s="449">
        <v>32000</v>
      </c>
      <c r="E248" s="450">
        <v>16800</v>
      </c>
      <c r="F248" s="451">
        <v>24000</v>
      </c>
      <c r="G248" s="452">
        <v>16800</v>
      </c>
      <c r="H248" s="453">
        <v>7200.0000000000009</v>
      </c>
      <c r="I248" s="460">
        <v>24800</v>
      </c>
      <c r="J248" s="426"/>
      <c r="K248" s="427"/>
      <c r="L248" s="260"/>
      <c r="M248" s="403"/>
    </row>
    <row r="249" spans="1:13" s="102" customFormat="1" x14ac:dyDescent="0.25">
      <c r="A249" s="164" t="s">
        <v>439</v>
      </c>
      <c r="B249" s="475">
        <v>0.85</v>
      </c>
      <c r="C249" s="475">
        <f>1-B249</f>
        <v>0.15000000000000002</v>
      </c>
      <c r="D249" s="462">
        <v>8749.9999999999964</v>
      </c>
      <c r="E249" s="455">
        <v>3825</v>
      </c>
      <c r="F249" s="456">
        <v>4500</v>
      </c>
      <c r="G249" s="457">
        <v>3825</v>
      </c>
      <c r="H249" s="458">
        <v>675.00000000000011</v>
      </c>
      <c r="I249" s="459">
        <v>8074.9999999999964</v>
      </c>
      <c r="J249" s="426"/>
      <c r="K249" s="427"/>
      <c r="L249" s="260"/>
      <c r="M249" s="403"/>
    </row>
    <row r="250" spans="1:13" s="102" customFormat="1" x14ac:dyDescent="0.25">
      <c r="A250" s="165" t="s">
        <v>440</v>
      </c>
      <c r="B250" s="461">
        <v>0.7</v>
      </c>
      <c r="C250" s="461">
        <f>1-B250</f>
        <v>0.30000000000000004</v>
      </c>
      <c r="D250" s="449">
        <v>70.499999999992724</v>
      </c>
      <c r="E250" s="450">
        <v>179200</v>
      </c>
      <c r="F250" s="451">
        <v>233.33333333333329</v>
      </c>
      <c r="G250" s="452">
        <v>163.33333333333329</v>
      </c>
      <c r="H250" s="453">
        <v>70</v>
      </c>
      <c r="I250" s="460">
        <v>0.49999999999272404</v>
      </c>
      <c r="J250" s="426"/>
      <c r="K250" s="427"/>
      <c r="L250" s="260"/>
      <c r="M250" s="403"/>
    </row>
    <row r="251" spans="1:13" s="102" customFormat="1" x14ac:dyDescent="0.25">
      <c r="A251" s="164" t="s">
        <v>441</v>
      </c>
      <c r="B251" s="475">
        <v>0.8</v>
      </c>
      <c r="C251" s="475">
        <f>1-B251</f>
        <v>0.19999999999999996</v>
      </c>
      <c r="D251" s="462">
        <v>3539</v>
      </c>
      <c r="E251" s="455">
        <v>0</v>
      </c>
      <c r="F251" s="456">
        <v>0</v>
      </c>
      <c r="G251" s="457">
        <v>0</v>
      </c>
      <c r="H251" s="458">
        <v>0</v>
      </c>
      <c r="I251" s="459">
        <v>3539</v>
      </c>
      <c r="J251" s="426"/>
      <c r="K251" s="427"/>
      <c r="L251" s="260"/>
      <c r="M251" s="403"/>
    </row>
    <row r="252" spans="1:13" s="102" customFormat="1" x14ac:dyDescent="0.25">
      <c r="A252" s="165" t="s">
        <v>1337</v>
      </c>
      <c r="B252" s="461">
        <v>0.8</v>
      </c>
      <c r="C252" s="461">
        <v>0.19999999999999996</v>
      </c>
      <c r="D252" s="449">
        <v>5000</v>
      </c>
      <c r="E252" s="450">
        <v>12816.23</v>
      </c>
      <c r="F252" s="451">
        <v>16020.287499999999</v>
      </c>
      <c r="G252" s="452">
        <v>12816.23</v>
      </c>
      <c r="H252" s="453">
        <v>3204.057499999999</v>
      </c>
      <c r="I252" s="460">
        <v>1795.942500000001</v>
      </c>
      <c r="J252" s="426"/>
      <c r="K252" s="427"/>
      <c r="L252" s="260"/>
      <c r="M252" s="403"/>
    </row>
    <row r="253" spans="1:13" s="102" customFormat="1" x14ac:dyDescent="0.25">
      <c r="A253" s="164" t="s">
        <v>1338</v>
      </c>
      <c r="B253" s="475">
        <v>0.7</v>
      </c>
      <c r="C253" s="475">
        <v>0.30000000000000004</v>
      </c>
      <c r="D253" s="462">
        <v>7500</v>
      </c>
      <c r="E253" s="455">
        <v>9582.23</v>
      </c>
      <c r="F253" s="456">
        <v>13688.9</v>
      </c>
      <c r="G253" s="457">
        <v>9582.23</v>
      </c>
      <c r="H253" s="458">
        <v>4106.67</v>
      </c>
      <c r="I253" s="459">
        <v>3393.33</v>
      </c>
      <c r="J253" s="426"/>
      <c r="K253" s="427"/>
      <c r="L253" s="260"/>
      <c r="M253" s="403"/>
    </row>
    <row r="254" spans="1:13" s="102" customFormat="1" x14ac:dyDescent="0.25">
      <c r="A254" s="165" t="s">
        <v>1339</v>
      </c>
      <c r="B254" s="461">
        <v>0.8</v>
      </c>
      <c r="C254" s="461">
        <v>0.19999999999999996</v>
      </c>
      <c r="D254" s="449">
        <v>7500</v>
      </c>
      <c r="E254" s="450">
        <v>9582.23</v>
      </c>
      <c r="F254" s="451">
        <v>11977.787499999999</v>
      </c>
      <c r="G254" s="452">
        <v>9582.23</v>
      </c>
      <c r="H254" s="453">
        <v>2395.557499999999</v>
      </c>
      <c r="I254" s="460">
        <v>5104.442500000001</v>
      </c>
      <c r="J254" s="426"/>
      <c r="K254" s="427"/>
      <c r="L254" s="260"/>
      <c r="M254" s="403"/>
    </row>
    <row r="255" spans="1:13" s="102" customFormat="1" x14ac:dyDescent="0.25">
      <c r="A255" s="164" t="s">
        <v>443</v>
      </c>
      <c r="B255" s="475">
        <v>0.6</v>
      </c>
      <c r="C255" s="475">
        <f>1-B255</f>
        <v>0.4</v>
      </c>
      <c r="D255" s="462">
        <v>1557</v>
      </c>
      <c r="E255" s="455">
        <v>28800</v>
      </c>
      <c r="F255" s="456">
        <v>3892.5</v>
      </c>
      <c r="G255" s="457">
        <v>2335.5</v>
      </c>
      <c r="H255" s="458">
        <v>1557</v>
      </c>
      <c r="I255" s="459">
        <v>0</v>
      </c>
      <c r="J255" s="426"/>
      <c r="K255" s="427"/>
      <c r="L255" s="260"/>
      <c r="M255" s="403"/>
    </row>
    <row r="256" spans="1:13" s="102" customFormat="1" x14ac:dyDescent="0.25">
      <c r="A256" s="165" t="s">
        <v>1340</v>
      </c>
      <c r="B256" s="461">
        <v>0.6</v>
      </c>
      <c r="C256" s="461">
        <v>0.4</v>
      </c>
      <c r="D256" s="449">
        <v>10000</v>
      </c>
      <c r="E256" s="450">
        <v>24477.8</v>
      </c>
      <c r="F256" s="451">
        <v>25000</v>
      </c>
      <c r="G256" s="452">
        <v>15000</v>
      </c>
      <c r="H256" s="453">
        <v>10000</v>
      </c>
      <c r="I256" s="460">
        <v>0</v>
      </c>
      <c r="J256" s="426"/>
      <c r="K256" s="427"/>
      <c r="L256" s="260"/>
      <c r="M256" s="403"/>
    </row>
    <row r="257" spans="1:13" s="102" customFormat="1" x14ac:dyDescent="0.25">
      <c r="A257" s="164" t="s">
        <v>444</v>
      </c>
      <c r="B257" s="475">
        <v>0.7</v>
      </c>
      <c r="C257" s="475">
        <f>1-B257</f>
        <v>0.30000000000000004</v>
      </c>
      <c r="D257" s="462">
        <v>10385.099999999999</v>
      </c>
      <c r="E257" s="455">
        <v>6300</v>
      </c>
      <c r="F257" s="456">
        <v>9000</v>
      </c>
      <c r="G257" s="457">
        <v>6300</v>
      </c>
      <c r="H257" s="458">
        <v>2700.0000000000005</v>
      </c>
      <c r="I257" s="459">
        <v>7685.0999999999985</v>
      </c>
      <c r="J257" s="426"/>
      <c r="K257" s="427"/>
      <c r="L257" s="260"/>
      <c r="M257" s="403"/>
    </row>
    <row r="258" spans="1:13" s="102" customFormat="1" x14ac:dyDescent="0.25">
      <c r="A258" s="165" t="s">
        <v>1341</v>
      </c>
      <c r="B258" s="461">
        <v>0.7</v>
      </c>
      <c r="C258" s="461">
        <v>0.30000000000000004</v>
      </c>
      <c r="D258" s="449">
        <v>10000</v>
      </c>
      <c r="E258" s="450">
        <v>9582.23</v>
      </c>
      <c r="F258" s="451">
        <v>13688.9</v>
      </c>
      <c r="G258" s="452">
        <v>9582.23</v>
      </c>
      <c r="H258" s="453">
        <v>4106.67</v>
      </c>
      <c r="I258" s="460">
        <v>5893.33</v>
      </c>
      <c r="J258" s="426"/>
      <c r="K258" s="427"/>
      <c r="L258" s="260"/>
      <c r="M258" s="403"/>
    </row>
    <row r="259" spans="1:13" s="102" customFormat="1" x14ac:dyDescent="0.25">
      <c r="A259" s="164" t="s">
        <v>446</v>
      </c>
      <c r="B259" s="475">
        <v>0.7</v>
      </c>
      <c r="C259" s="475">
        <f>1-B259</f>
        <v>0.30000000000000004</v>
      </c>
      <c r="D259" s="462">
        <v>2600</v>
      </c>
      <c r="E259" s="455">
        <v>140</v>
      </c>
      <c r="F259" s="456">
        <v>200</v>
      </c>
      <c r="G259" s="457">
        <v>140</v>
      </c>
      <c r="H259" s="458">
        <v>60.000000000000007</v>
      </c>
      <c r="I259" s="459">
        <v>2540</v>
      </c>
      <c r="J259" s="426"/>
      <c r="K259" s="427"/>
      <c r="L259" s="260"/>
      <c r="M259" s="403"/>
    </row>
    <row r="260" spans="1:13" s="102" customFormat="1" x14ac:dyDescent="0.25">
      <c r="A260" s="165" t="s">
        <v>1342</v>
      </c>
      <c r="B260" s="461">
        <v>0.7</v>
      </c>
      <c r="C260" s="461">
        <v>0.30000000000000004</v>
      </c>
      <c r="D260" s="449">
        <v>9698</v>
      </c>
      <c r="E260" s="450">
        <v>9582.23</v>
      </c>
      <c r="F260" s="451">
        <v>13688.9</v>
      </c>
      <c r="G260" s="452">
        <v>9582.23</v>
      </c>
      <c r="H260" s="453">
        <v>4106.67</v>
      </c>
      <c r="I260" s="460">
        <v>5591.33</v>
      </c>
      <c r="J260" s="426"/>
      <c r="K260" s="427"/>
      <c r="L260" s="260"/>
      <c r="M260" s="403"/>
    </row>
    <row r="261" spans="1:13" s="102" customFormat="1" x14ac:dyDescent="0.25">
      <c r="A261" s="164" t="s">
        <v>448</v>
      </c>
      <c r="B261" s="475">
        <v>0</v>
      </c>
      <c r="C261" s="475">
        <f>1-B261</f>
        <v>1</v>
      </c>
      <c r="D261" s="462">
        <v>26664</v>
      </c>
      <c r="E261" s="455">
        <v>0</v>
      </c>
      <c r="F261" s="456">
        <v>0</v>
      </c>
      <c r="G261" s="457">
        <v>0</v>
      </c>
      <c r="H261" s="458">
        <v>0</v>
      </c>
      <c r="I261" s="459">
        <v>26664</v>
      </c>
      <c r="J261" s="426"/>
      <c r="K261" s="427"/>
      <c r="L261" s="260"/>
      <c r="M261" s="403"/>
    </row>
    <row r="262" spans="1:13" s="102" customFormat="1" x14ac:dyDescent="0.25">
      <c r="A262" s="165" t="s">
        <v>1343</v>
      </c>
      <c r="B262" s="461">
        <v>0.7</v>
      </c>
      <c r="C262" s="461">
        <v>0.30000000000000004</v>
      </c>
      <c r="D262" s="449">
        <v>10000</v>
      </c>
      <c r="E262" s="450">
        <v>9582.23</v>
      </c>
      <c r="F262" s="451">
        <v>13688.9</v>
      </c>
      <c r="G262" s="452">
        <v>9582.23</v>
      </c>
      <c r="H262" s="453">
        <v>4106.67</v>
      </c>
      <c r="I262" s="460">
        <v>5893.33</v>
      </c>
      <c r="J262" s="426"/>
      <c r="K262" s="427"/>
      <c r="L262" s="260"/>
      <c r="M262" s="403"/>
    </row>
    <row r="263" spans="1:13" s="102" customFormat="1" x14ac:dyDescent="0.25">
      <c r="A263" s="164" t="s">
        <v>1344</v>
      </c>
      <c r="B263" s="475">
        <v>0.7</v>
      </c>
      <c r="C263" s="475">
        <v>0.30000000000000004</v>
      </c>
      <c r="D263" s="462">
        <v>5000</v>
      </c>
      <c r="E263" s="455">
        <v>9582.23</v>
      </c>
      <c r="F263" s="456">
        <v>13688.9</v>
      </c>
      <c r="G263" s="457">
        <v>9582.23</v>
      </c>
      <c r="H263" s="458">
        <v>4106.67</v>
      </c>
      <c r="I263" s="459">
        <v>893.32999999999993</v>
      </c>
      <c r="J263" s="426"/>
      <c r="K263" s="427"/>
      <c r="L263" s="260"/>
      <c r="M263" s="403"/>
    </row>
    <row r="264" spans="1:13" s="102" customFormat="1" x14ac:dyDescent="0.25">
      <c r="A264" s="165" t="s">
        <v>449</v>
      </c>
      <c r="B264" s="461">
        <v>0.6</v>
      </c>
      <c r="C264" s="461">
        <f>1-B264</f>
        <v>0.4</v>
      </c>
      <c r="D264" s="449">
        <v>30000</v>
      </c>
      <c r="E264" s="450">
        <v>300</v>
      </c>
      <c r="F264" s="451">
        <v>500</v>
      </c>
      <c r="G264" s="452">
        <v>300</v>
      </c>
      <c r="H264" s="453">
        <v>200</v>
      </c>
      <c r="I264" s="460">
        <v>29800</v>
      </c>
      <c r="J264" s="426"/>
      <c r="K264" s="427"/>
      <c r="L264" s="260"/>
      <c r="M264" s="403"/>
    </row>
    <row r="265" spans="1:13" s="102" customFormat="1" x14ac:dyDescent="0.25">
      <c r="A265" s="164" t="s">
        <v>1345</v>
      </c>
      <c r="B265" s="475">
        <v>0.6</v>
      </c>
      <c r="C265" s="475">
        <v>0.4</v>
      </c>
      <c r="D265" s="462">
        <v>7500</v>
      </c>
      <c r="E265" s="455">
        <v>9582.23</v>
      </c>
      <c r="F265" s="456">
        <v>15970.383333333333</v>
      </c>
      <c r="G265" s="457">
        <v>9582.23</v>
      </c>
      <c r="H265" s="458">
        <v>6388.1533333333336</v>
      </c>
      <c r="I265" s="459">
        <v>1111.8466666666664</v>
      </c>
      <c r="J265" s="426"/>
      <c r="K265" s="427"/>
      <c r="L265" s="260"/>
      <c r="M265" s="403"/>
    </row>
    <row r="266" spans="1:13" s="102" customFormat="1" x14ac:dyDescent="0.25">
      <c r="A266" s="165" t="s">
        <v>450</v>
      </c>
      <c r="B266" s="461">
        <v>0.5</v>
      </c>
      <c r="C266" s="461">
        <f>1-B266</f>
        <v>0.5</v>
      </c>
      <c r="D266" s="449">
        <v>168</v>
      </c>
      <c r="E266" s="450">
        <v>50500</v>
      </c>
      <c r="F266" s="451">
        <v>336</v>
      </c>
      <c r="G266" s="452">
        <v>168</v>
      </c>
      <c r="H266" s="453">
        <v>168</v>
      </c>
      <c r="I266" s="460">
        <v>0</v>
      </c>
      <c r="J266" s="426"/>
      <c r="K266" s="427"/>
      <c r="L266" s="260"/>
      <c r="M266" s="403"/>
    </row>
    <row r="267" spans="1:13" s="102" customFormat="1" x14ac:dyDescent="0.25">
      <c r="A267" s="164" t="s">
        <v>1346</v>
      </c>
      <c r="B267" s="475">
        <v>0.7</v>
      </c>
      <c r="C267" s="475">
        <v>0.30000000000000004</v>
      </c>
      <c r="D267" s="462">
        <v>7500</v>
      </c>
      <c r="E267" s="455">
        <v>9582.23</v>
      </c>
      <c r="F267" s="456">
        <v>13688.9</v>
      </c>
      <c r="G267" s="457">
        <v>9582.23</v>
      </c>
      <c r="H267" s="458">
        <v>4106.67</v>
      </c>
      <c r="I267" s="459">
        <v>3393.33</v>
      </c>
      <c r="J267" s="426"/>
      <c r="K267" s="427"/>
      <c r="L267" s="260"/>
      <c r="M267" s="403"/>
    </row>
    <row r="268" spans="1:13" s="102" customFormat="1" x14ac:dyDescent="0.25">
      <c r="A268" s="165" t="s">
        <v>1347</v>
      </c>
      <c r="B268" s="461">
        <v>0.8</v>
      </c>
      <c r="C268" s="461">
        <v>0.19999999999999996</v>
      </c>
      <c r="D268" s="449">
        <v>7298</v>
      </c>
      <c r="E268" s="450">
        <v>11498.67</v>
      </c>
      <c r="F268" s="451">
        <v>14373.3375</v>
      </c>
      <c r="G268" s="452">
        <v>11498.67</v>
      </c>
      <c r="H268" s="453">
        <v>2874.6674999999991</v>
      </c>
      <c r="I268" s="460">
        <v>4423.3325000000004</v>
      </c>
      <c r="J268" s="426"/>
      <c r="K268" s="427"/>
      <c r="L268" s="260"/>
      <c r="M268" s="403"/>
    </row>
    <row r="269" spans="1:13" s="102" customFormat="1" x14ac:dyDescent="0.25">
      <c r="A269" s="164" t="s">
        <v>452</v>
      </c>
      <c r="B269" s="475">
        <v>0.7</v>
      </c>
      <c r="C269" s="475">
        <f>1-B269</f>
        <v>0.30000000000000004</v>
      </c>
      <c r="D269" s="462">
        <v>460</v>
      </c>
      <c r="E269" s="455">
        <v>0</v>
      </c>
      <c r="F269" s="456">
        <v>0</v>
      </c>
      <c r="G269" s="457">
        <v>0</v>
      </c>
      <c r="H269" s="458">
        <v>0</v>
      </c>
      <c r="I269" s="459">
        <v>460</v>
      </c>
      <c r="J269" s="426"/>
      <c r="K269" s="427"/>
      <c r="L269" s="260"/>
      <c r="M269" s="403"/>
    </row>
    <row r="270" spans="1:13" s="102" customFormat="1" x14ac:dyDescent="0.25">
      <c r="A270" s="165" t="s">
        <v>1348</v>
      </c>
      <c r="B270" s="461">
        <v>0.7</v>
      </c>
      <c r="C270" s="461">
        <v>0.30000000000000004</v>
      </c>
      <c r="D270" s="449">
        <v>10000</v>
      </c>
      <c r="E270" s="450">
        <v>19796.88</v>
      </c>
      <c r="F270" s="451">
        <v>28281.257142857146</v>
      </c>
      <c r="G270" s="452">
        <v>19796.88</v>
      </c>
      <c r="H270" s="453">
        <v>8484.3771428571454</v>
      </c>
      <c r="I270" s="460">
        <v>1515.6228571428546</v>
      </c>
      <c r="J270" s="426"/>
      <c r="K270" s="427"/>
      <c r="L270" s="260"/>
      <c r="M270" s="403"/>
    </row>
    <row r="271" spans="1:13" s="102" customFormat="1" x14ac:dyDescent="0.25">
      <c r="A271" s="164" t="s">
        <v>453</v>
      </c>
      <c r="B271" s="475">
        <v>0.7</v>
      </c>
      <c r="C271" s="475">
        <f>1-B271</f>
        <v>0.30000000000000004</v>
      </c>
      <c r="D271" s="462">
        <v>19.999999999992724</v>
      </c>
      <c r="E271" s="455">
        <v>7000</v>
      </c>
      <c r="F271" s="456">
        <v>66.666666666666657</v>
      </c>
      <c r="G271" s="457">
        <v>46.666666666666657</v>
      </c>
      <c r="H271" s="458">
        <v>20</v>
      </c>
      <c r="I271" s="459">
        <v>-7.2759576141834259E-12</v>
      </c>
      <c r="J271" s="426"/>
      <c r="K271" s="427"/>
      <c r="L271" s="260"/>
      <c r="M271" s="403"/>
    </row>
    <row r="272" spans="1:13" s="102" customFormat="1" x14ac:dyDescent="0.25">
      <c r="A272" s="165" t="s">
        <v>1349</v>
      </c>
      <c r="B272" s="461">
        <v>0.7</v>
      </c>
      <c r="C272" s="461">
        <v>0.30000000000000004</v>
      </c>
      <c r="D272" s="449">
        <v>5000</v>
      </c>
      <c r="E272" s="450">
        <v>9582.23</v>
      </c>
      <c r="F272" s="451">
        <v>13688.9</v>
      </c>
      <c r="G272" s="452">
        <v>9582.23</v>
      </c>
      <c r="H272" s="453">
        <v>4106.67</v>
      </c>
      <c r="I272" s="460">
        <v>893.32999999999993</v>
      </c>
      <c r="J272" s="426"/>
      <c r="K272" s="427"/>
      <c r="L272" s="260"/>
      <c r="M272" s="403"/>
    </row>
    <row r="273" spans="1:13" s="102" customFormat="1" x14ac:dyDescent="0.25">
      <c r="A273" s="164" t="s">
        <v>1350</v>
      </c>
      <c r="B273" s="475">
        <v>0.6</v>
      </c>
      <c r="C273" s="475">
        <v>0.4</v>
      </c>
      <c r="D273" s="462">
        <v>7500</v>
      </c>
      <c r="E273" s="455">
        <v>9582.23</v>
      </c>
      <c r="F273" s="456">
        <v>15970.383333333333</v>
      </c>
      <c r="G273" s="457">
        <v>9582.23</v>
      </c>
      <c r="H273" s="458">
        <v>6388.1533333333336</v>
      </c>
      <c r="I273" s="459">
        <v>1111.8466666666664</v>
      </c>
      <c r="J273" s="426"/>
      <c r="K273" s="427"/>
      <c r="L273" s="260"/>
      <c r="M273" s="403"/>
    </row>
    <row r="274" spans="1:13" s="102" customFormat="1" x14ac:dyDescent="0.25">
      <c r="A274" s="165" t="s">
        <v>454</v>
      </c>
      <c r="B274" s="461">
        <v>0.7</v>
      </c>
      <c r="C274" s="461">
        <f>1-B274</f>
        <v>0.30000000000000004</v>
      </c>
      <c r="D274" s="449">
        <v>28089</v>
      </c>
      <c r="E274" s="450">
        <v>45500</v>
      </c>
      <c r="F274" s="451">
        <v>65000.000000000007</v>
      </c>
      <c r="G274" s="452">
        <v>45500</v>
      </c>
      <c r="H274" s="453">
        <v>19500.000000000004</v>
      </c>
      <c r="I274" s="460">
        <v>8588.9999999999964</v>
      </c>
      <c r="J274" s="426"/>
      <c r="K274" s="427"/>
      <c r="L274" s="260"/>
      <c r="M274" s="403"/>
    </row>
    <row r="275" spans="1:13" s="102" customFormat="1" x14ac:dyDescent="0.25">
      <c r="A275" s="164" t="s">
        <v>455</v>
      </c>
      <c r="B275" s="475">
        <v>0.6</v>
      </c>
      <c r="C275" s="475">
        <f>1-B275</f>
        <v>0.4</v>
      </c>
      <c r="D275" s="462">
        <v>3080</v>
      </c>
      <c r="E275" s="455">
        <v>1920</v>
      </c>
      <c r="F275" s="456">
        <v>3200</v>
      </c>
      <c r="G275" s="457">
        <v>1920</v>
      </c>
      <c r="H275" s="458">
        <v>1280</v>
      </c>
      <c r="I275" s="459">
        <v>1800</v>
      </c>
      <c r="J275" s="426"/>
      <c r="K275" s="427"/>
      <c r="L275" s="260"/>
      <c r="M275" s="403"/>
    </row>
    <row r="276" spans="1:13" s="102" customFormat="1" x14ac:dyDescent="0.25">
      <c r="A276" s="165" t="s">
        <v>1351</v>
      </c>
      <c r="B276" s="461">
        <v>0.6</v>
      </c>
      <c r="C276" s="461">
        <v>0.4</v>
      </c>
      <c r="D276" s="449">
        <v>10000</v>
      </c>
      <c r="E276" s="450">
        <v>6013.42</v>
      </c>
      <c r="F276" s="451">
        <v>10022.366666666667</v>
      </c>
      <c r="G276" s="452">
        <v>6013.42</v>
      </c>
      <c r="H276" s="453">
        <v>4008.9466666666667</v>
      </c>
      <c r="I276" s="460">
        <v>5991.0533333333333</v>
      </c>
      <c r="J276" s="426"/>
      <c r="K276" s="427"/>
      <c r="L276" s="260"/>
      <c r="M276" s="403"/>
    </row>
    <row r="277" spans="1:13" s="102" customFormat="1" x14ac:dyDescent="0.25">
      <c r="A277" s="164" t="s">
        <v>456</v>
      </c>
      <c r="B277" s="475">
        <v>0.6</v>
      </c>
      <c r="C277" s="475">
        <f>1-B277</f>
        <v>0.4</v>
      </c>
      <c r="D277" s="462">
        <v>24862</v>
      </c>
      <c r="E277" s="455">
        <v>78600</v>
      </c>
      <c r="F277" s="456">
        <v>62155</v>
      </c>
      <c r="G277" s="457">
        <v>37293</v>
      </c>
      <c r="H277" s="458">
        <v>24862</v>
      </c>
      <c r="I277" s="459">
        <v>0</v>
      </c>
      <c r="J277" s="426"/>
      <c r="K277" s="427"/>
      <c r="L277" s="260"/>
      <c r="M277" s="403"/>
    </row>
    <row r="278" spans="1:13" s="102" customFormat="1" x14ac:dyDescent="0.25">
      <c r="A278" s="165" t="s">
        <v>457</v>
      </c>
      <c r="B278" s="461">
        <v>0.8</v>
      </c>
      <c r="C278" s="461">
        <f>1-B278</f>
        <v>0.19999999999999996</v>
      </c>
      <c r="D278" s="449">
        <v>2768.5999999999985</v>
      </c>
      <c r="E278" s="450">
        <v>9600</v>
      </c>
      <c r="F278" s="451">
        <v>12000</v>
      </c>
      <c r="G278" s="452">
        <v>9600</v>
      </c>
      <c r="H278" s="453">
        <v>2399.9999999999995</v>
      </c>
      <c r="I278" s="460">
        <v>368.599999999999</v>
      </c>
      <c r="J278" s="426"/>
      <c r="K278" s="427"/>
      <c r="L278" s="260"/>
      <c r="M278" s="403"/>
    </row>
    <row r="279" spans="1:13" s="102" customFormat="1" x14ac:dyDescent="0.25">
      <c r="A279" s="164" t="s">
        <v>1352</v>
      </c>
      <c r="B279" s="475">
        <v>0.7</v>
      </c>
      <c r="C279" s="475">
        <v>0.30000000000000004</v>
      </c>
      <c r="D279" s="462">
        <v>9698</v>
      </c>
      <c r="E279" s="455">
        <v>11426.8</v>
      </c>
      <c r="F279" s="456">
        <v>16324</v>
      </c>
      <c r="G279" s="457">
        <v>11426.8</v>
      </c>
      <c r="H279" s="458">
        <v>4897.2000000000007</v>
      </c>
      <c r="I279" s="459">
        <v>4800.7999999999993</v>
      </c>
      <c r="J279" s="426"/>
      <c r="K279" s="427"/>
      <c r="L279" s="260"/>
      <c r="M279" s="403"/>
    </row>
    <row r="280" spans="1:13" s="102" customFormat="1" x14ac:dyDescent="0.25">
      <c r="A280" s="165" t="s">
        <v>458</v>
      </c>
      <c r="B280" s="461">
        <v>0.7</v>
      </c>
      <c r="C280" s="461">
        <f>1-B280</f>
        <v>0.30000000000000004</v>
      </c>
      <c r="D280" s="449">
        <v>60000</v>
      </c>
      <c r="E280" s="450">
        <v>42700</v>
      </c>
      <c r="F280" s="451">
        <v>61000.000000000007</v>
      </c>
      <c r="G280" s="452">
        <v>42700</v>
      </c>
      <c r="H280" s="453">
        <v>18300.000000000004</v>
      </c>
      <c r="I280" s="460">
        <v>41700</v>
      </c>
      <c r="J280" s="426"/>
      <c r="K280" s="427"/>
      <c r="L280" s="260"/>
      <c r="M280" s="403"/>
    </row>
    <row r="281" spans="1:13" s="102" customFormat="1" x14ac:dyDescent="0.25">
      <c r="A281" s="164" t="s">
        <v>459</v>
      </c>
      <c r="B281" s="475">
        <v>0.8</v>
      </c>
      <c r="C281" s="475">
        <f>1-B281</f>
        <v>0.19999999999999996</v>
      </c>
      <c r="D281" s="462">
        <v>9310.0000000000036</v>
      </c>
      <c r="E281" s="455">
        <v>49600</v>
      </c>
      <c r="F281" s="456">
        <v>46550.000000000007</v>
      </c>
      <c r="G281" s="457">
        <v>37240.000000000007</v>
      </c>
      <c r="H281" s="458">
        <v>9310</v>
      </c>
      <c r="I281" s="459">
        <v>0</v>
      </c>
      <c r="J281" s="426"/>
      <c r="K281" s="427"/>
      <c r="L281" s="260"/>
      <c r="M281" s="403"/>
    </row>
    <row r="282" spans="1:13" s="102" customFormat="1" x14ac:dyDescent="0.25">
      <c r="A282" s="165" t="s">
        <v>1353</v>
      </c>
      <c r="B282" s="461">
        <v>0.7</v>
      </c>
      <c r="C282" s="461">
        <v>0.30000000000000004</v>
      </c>
      <c r="D282" s="449">
        <v>5000</v>
      </c>
      <c r="E282" s="450">
        <v>9582.23</v>
      </c>
      <c r="F282" s="451">
        <v>13688.9</v>
      </c>
      <c r="G282" s="452">
        <v>9582.23</v>
      </c>
      <c r="H282" s="453">
        <v>4106.67</v>
      </c>
      <c r="I282" s="460">
        <v>893.32999999999993</v>
      </c>
      <c r="J282" s="426"/>
      <c r="K282" s="427"/>
      <c r="L282" s="260"/>
      <c r="M282" s="403"/>
    </row>
    <row r="283" spans="1:13" s="102" customFormat="1" x14ac:dyDescent="0.25">
      <c r="A283" s="164" t="s">
        <v>462</v>
      </c>
      <c r="B283" s="475">
        <v>0.7</v>
      </c>
      <c r="C283" s="475">
        <f>1-B283</f>
        <v>0.30000000000000004</v>
      </c>
      <c r="D283" s="462">
        <v>17362</v>
      </c>
      <c r="E283" s="455">
        <v>350</v>
      </c>
      <c r="F283" s="456">
        <v>500.00000000000006</v>
      </c>
      <c r="G283" s="457">
        <v>350</v>
      </c>
      <c r="H283" s="458">
        <v>150.00000000000003</v>
      </c>
      <c r="I283" s="459">
        <v>17212</v>
      </c>
      <c r="J283" s="426"/>
      <c r="K283" s="427"/>
      <c r="L283" s="260"/>
      <c r="M283" s="403"/>
    </row>
    <row r="284" spans="1:13" s="102" customFormat="1" x14ac:dyDescent="0.25">
      <c r="A284" s="165" t="s">
        <v>463</v>
      </c>
      <c r="B284" s="461">
        <v>0.6</v>
      </c>
      <c r="C284" s="461">
        <f>1-B284</f>
        <v>0.4</v>
      </c>
      <c r="D284" s="449">
        <v>33520</v>
      </c>
      <c r="E284" s="450">
        <v>18000</v>
      </c>
      <c r="F284" s="451">
        <v>30000</v>
      </c>
      <c r="G284" s="452">
        <v>18000</v>
      </c>
      <c r="H284" s="453">
        <v>12000</v>
      </c>
      <c r="I284" s="460">
        <v>21520</v>
      </c>
      <c r="J284" s="426"/>
      <c r="K284" s="427"/>
      <c r="L284" s="260"/>
      <c r="M284" s="403"/>
    </row>
    <row r="285" spans="1:13" s="102" customFormat="1" x14ac:dyDescent="0.25">
      <c r="A285" s="164" t="s">
        <v>464</v>
      </c>
      <c r="B285" s="475">
        <v>0.7</v>
      </c>
      <c r="C285" s="475">
        <f>1-B285</f>
        <v>0.30000000000000004</v>
      </c>
      <c r="D285" s="462">
        <v>7073.5999999999913</v>
      </c>
      <c r="E285" s="455">
        <v>7700</v>
      </c>
      <c r="F285" s="456">
        <v>11000</v>
      </c>
      <c r="G285" s="457">
        <v>7699.9999999999991</v>
      </c>
      <c r="H285" s="458">
        <v>3300.0000000000005</v>
      </c>
      <c r="I285" s="459">
        <v>3773.5999999999908</v>
      </c>
      <c r="J285" s="426"/>
      <c r="K285" s="427"/>
      <c r="L285" s="260"/>
      <c r="M285" s="403"/>
    </row>
    <row r="286" spans="1:13" s="102" customFormat="1" x14ac:dyDescent="0.25">
      <c r="A286" s="165" t="s">
        <v>465</v>
      </c>
      <c r="B286" s="461">
        <v>0.8</v>
      </c>
      <c r="C286" s="461">
        <f>1-B286</f>
        <v>0.19999999999999996</v>
      </c>
      <c r="D286" s="449">
        <v>16237.400000000003</v>
      </c>
      <c r="E286" s="450">
        <v>0</v>
      </c>
      <c r="F286" s="451">
        <v>0</v>
      </c>
      <c r="G286" s="452">
        <v>0</v>
      </c>
      <c r="H286" s="453">
        <v>0</v>
      </c>
      <c r="I286" s="460">
        <v>16237.400000000003</v>
      </c>
      <c r="J286" s="426"/>
      <c r="K286" s="427"/>
      <c r="L286" s="260"/>
      <c r="M286" s="403"/>
    </row>
    <row r="287" spans="1:13" s="102" customFormat="1" x14ac:dyDescent="0.25">
      <c r="A287" s="164" t="s">
        <v>1354</v>
      </c>
      <c r="B287" s="475">
        <v>0.8</v>
      </c>
      <c r="C287" s="475">
        <v>0.19999999999999996</v>
      </c>
      <c r="D287" s="462">
        <v>4798</v>
      </c>
      <c r="E287" s="455">
        <v>9582.23</v>
      </c>
      <c r="F287" s="456">
        <v>11977.787499999999</v>
      </c>
      <c r="G287" s="457">
        <v>9582.23</v>
      </c>
      <c r="H287" s="458">
        <v>2395.557499999999</v>
      </c>
      <c r="I287" s="459">
        <v>2402.442500000001</v>
      </c>
      <c r="J287" s="426"/>
      <c r="K287" s="427"/>
      <c r="L287" s="260"/>
      <c r="M287" s="403"/>
    </row>
    <row r="288" spans="1:13" s="102" customFormat="1" x14ac:dyDescent="0.25">
      <c r="A288" s="165" t="s">
        <v>466</v>
      </c>
      <c r="B288" s="461">
        <v>0.8</v>
      </c>
      <c r="C288" s="461">
        <f>1-B288</f>
        <v>0.19999999999999996</v>
      </c>
      <c r="D288" s="449">
        <v>8708</v>
      </c>
      <c r="E288" s="450">
        <v>9600</v>
      </c>
      <c r="F288" s="451">
        <v>12000</v>
      </c>
      <c r="G288" s="452">
        <v>9600</v>
      </c>
      <c r="H288" s="453">
        <v>2399.9999999999995</v>
      </c>
      <c r="I288" s="460">
        <v>6308</v>
      </c>
      <c r="J288" s="426"/>
      <c r="K288" s="427"/>
      <c r="L288" s="260"/>
      <c r="M288" s="403"/>
    </row>
    <row r="289" spans="1:13" s="102" customFormat="1" x14ac:dyDescent="0.25">
      <c r="A289" s="164" t="s">
        <v>467</v>
      </c>
      <c r="B289" s="475">
        <v>0.5</v>
      </c>
      <c r="C289" s="475">
        <f>1-B289</f>
        <v>0.5</v>
      </c>
      <c r="D289" s="462">
        <v>25010</v>
      </c>
      <c r="E289" s="455">
        <v>7000</v>
      </c>
      <c r="F289" s="456">
        <v>14000</v>
      </c>
      <c r="G289" s="457">
        <v>7000</v>
      </c>
      <c r="H289" s="458">
        <v>7000</v>
      </c>
      <c r="I289" s="459">
        <v>18010</v>
      </c>
      <c r="J289" s="426"/>
      <c r="K289" s="427"/>
      <c r="L289" s="260"/>
      <c r="M289" s="403"/>
    </row>
    <row r="290" spans="1:13" s="102" customFormat="1" x14ac:dyDescent="0.25">
      <c r="A290" s="165" t="s">
        <v>1355</v>
      </c>
      <c r="B290" s="461">
        <v>0.6</v>
      </c>
      <c r="C290" s="461">
        <v>0.4</v>
      </c>
      <c r="D290" s="449">
        <v>7500</v>
      </c>
      <c r="E290" s="450">
        <v>9582.23</v>
      </c>
      <c r="F290" s="451">
        <v>15970.383333333333</v>
      </c>
      <c r="G290" s="452">
        <v>9582.23</v>
      </c>
      <c r="H290" s="453">
        <v>6388.1533333333336</v>
      </c>
      <c r="I290" s="460">
        <v>1111.8466666666664</v>
      </c>
      <c r="J290" s="426"/>
      <c r="K290" s="427"/>
      <c r="L290" s="260"/>
      <c r="M290" s="403"/>
    </row>
    <row r="291" spans="1:13" s="102" customFormat="1" x14ac:dyDescent="0.25">
      <c r="A291" s="164" t="s">
        <v>469</v>
      </c>
      <c r="B291" s="475">
        <v>0.7</v>
      </c>
      <c r="C291" s="475">
        <f>1-B291</f>
        <v>0.30000000000000004</v>
      </c>
      <c r="D291" s="462">
        <v>38232.5</v>
      </c>
      <c r="E291" s="455">
        <v>86100</v>
      </c>
      <c r="F291" s="456">
        <v>123000.00000000001</v>
      </c>
      <c r="G291" s="457">
        <v>86100</v>
      </c>
      <c r="H291" s="458">
        <v>36900.000000000007</v>
      </c>
      <c r="I291" s="459">
        <v>1332.4999999999927</v>
      </c>
      <c r="J291" s="426"/>
      <c r="K291" s="427"/>
      <c r="L291" s="260"/>
      <c r="M291" s="403"/>
    </row>
    <row r="292" spans="1:13" s="102" customFormat="1" x14ac:dyDescent="0.25">
      <c r="A292" s="165" t="s">
        <v>1356</v>
      </c>
      <c r="B292" s="461">
        <v>0.7</v>
      </c>
      <c r="C292" s="461">
        <v>0.30000000000000004</v>
      </c>
      <c r="D292" s="449">
        <v>5000</v>
      </c>
      <c r="E292" s="450">
        <v>9582.23</v>
      </c>
      <c r="F292" s="451">
        <v>13688.9</v>
      </c>
      <c r="G292" s="452">
        <v>9582.23</v>
      </c>
      <c r="H292" s="453">
        <v>4106.67</v>
      </c>
      <c r="I292" s="460">
        <v>893.32999999999993</v>
      </c>
      <c r="J292" s="426"/>
      <c r="K292" s="427"/>
      <c r="L292" s="260"/>
      <c r="M292" s="403"/>
    </row>
    <row r="293" spans="1:13" s="102" customFormat="1" x14ac:dyDescent="0.25">
      <c r="A293" s="164" t="s">
        <v>1357</v>
      </c>
      <c r="B293" s="475">
        <v>0.5</v>
      </c>
      <c r="C293" s="475">
        <v>0.5</v>
      </c>
      <c r="D293" s="462">
        <v>7500</v>
      </c>
      <c r="E293" s="455">
        <v>12444.92</v>
      </c>
      <c r="F293" s="456">
        <v>15000</v>
      </c>
      <c r="G293" s="457">
        <v>7500</v>
      </c>
      <c r="H293" s="458">
        <v>7500</v>
      </c>
      <c r="I293" s="459">
        <v>0</v>
      </c>
      <c r="J293" s="426"/>
      <c r="K293" s="427"/>
      <c r="L293" s="260"/>
      <c r="M293" s="403"/>
    </row>
    <row r="294" spans="1:13" s="102" customFormat="1" x14ac:dyDescent="0.25">
      <c r="A294" s="165" t="s">
        <v>1358</v>
      </c>
      <c r="B294" s="461">
        <v>0.8</v>
      </c>
      <c r="C294" s="461">
        <v>0.19999999999999996</v>
      </c>
      <c r="D294" s="449">
        <v>4798</v>
      </c>
      <c r="E294" s="450">
        <v>17832.52</v>
      </c>
      <c r="F294" s="451">
        <v>22290.649999999998</v>
      </c>
      <c r="G294" s="452">
        <v>17832.52</v>
      </c>
      <c r="H294" s="453">
        <v>4458.1299999999983</v>
      </c>
      <c r="I294" s="460">
        <v>339.87000000000171</v>
      </c>
      <c r="J294" s="426"/>
      <c r="K294" s="427"/>
      <c r="L294" s="260"/>
      <c r="M294" s="403"/>
    </row>
    <row r="295" spans="1:13" s="102" customFormat="1" x14ac:dyDescent="0.25">
      <c r="A295" s="164" t="s">
        <v>1359</v>
      </c>
      <c r="B295" s="475">
        <v>0.6</v>
      </c>
      <c r="C295" s="475">
        <v>0.4</v>
      </c>
      <c r="D295" s="462">
        <v>7500</v>
      </c>
      <c r="E295" s="455">
        <v>9582.23</v>
      </c>
      <c r="F295" s="456">
        <v>15970.383333333333</v>
      </c>
      <c r="G295" s="457">
        <v>9582.23</v>
      </c>
      <c r="H295" s="458">
        <v>6388.1533333333336</v>
      </c>
      <c r="I295" s="459">
        <v>1111.8466666666664</v>
      </c>
      <c r="J295" s="426"/>
      <c r="K295" s="427"/>
      <c r="L295" s="260"/>
      <c r="M295" s="403"/>
    </row>
    <row r="296" spans="1:13" s="102" customFormat="1" x14ac:dyDescent="0.25">
      <c r="A296" s="165" t="s">
        <v>473</v>
      </c>
      <c r="B296" s="461">
        <v>0.7</v>
      </c>
      <c r="C296" s="461">
        <f>1-B296</f>
        <v>0.30000000000000004</v>
      </c>
      <c r="D296" s="449">
        <v>100</v>
      </c>
      <c r="E296" s="450">
        <v>30800</v>
      </c>
      <c r="F296" s="451">
        <v>333.33333333333326</v>
      </c>
      <c r="G296" s="452">
        <v>233.33333333333326</v>
      </c>
      <c r="H296" s="453">
        <v>100</v>
      </c>
      <c r="I296" s="460">
        <v>0</v>
      </c>
      <c r="J296" s="426"/>
      <c r="K296" s="427"/>
      <c r="L296" s="260"/>
      <c r="M296" s="403"/>
    </row>
    <row r="297" spans="1:13" s="102" customFormat="1" x14ac:dyDescent="0.25">
      <c r="A297" s="164" t="s">
        <v>1360</v>
      </c>
      <c r="B297" s="475">
        <v>0.7</v>
      </c>
      <c r="C297" s="475">
        <v>0.30000000000000004</v>
      </c>
      <c r="D297" s="462">
        <v>7500</v>
      </c>
      <c r="E297" s="455">
        <v>9582.23</v>
      </c>
      <c r="F297" s="456">
        <v>13688.9</v>
      </c>
      <c r="G297" s="457">
        <v>9582.23</v>
      </c>
      <c r="H297" s="458">
        <v>4106.67</v>
      </c>
      <c r="I297" s="459">
        <v>3393.33</v>
      </c>
      <c r="J297" s="426"/>
      <c r="K297" s="427"/>
      <c r="L297" s="260"/>
      <c r="M297" s="403"/>
    </row>
    <row r="298" spans="1:13" s="102" customFormat="1" x14ac:dyDescent="0.25">
      <c r="A298" s="165" t="s">
        <v>474</v>
      </c>
      <c r="B298" s="461">
        <v>0.7</v>
      </c>
      <c r="C298" s="461">
        <f>1-B298</f>
        <v>0.30000000000000004</v>
      </c>
      <c r="D298" s="449">
        <v>10</v>
      </c>
      <c r="E298" s="450">
        <v>1610</v>
      </c>
      <c r="F298" s="451">
        <v>33.333333333333329</v>
      </c>
      <c r="G298" s="452">
        <v>23.333333333333329</v>
      </c>
      <c r="H298" s="453">
        <v>10</v>
      </c>
      <c r="I298" s="460">
        <v>0</v>
      </c>
      <c r="J298" s="426"/>
      <c r="K298" s="427"/>
      <c r="L298" s="260"/>
      <c r="M298" s="403"/>
    </row>
    <row r="299" spans="1:13" s="102" customFormat="1" x14ac:dyDescent="0.25">
      <c r="A299" s="164" t="s">
        <v>1361</v>
      </c>
      <c r="B299" s="475">
        <v>0.7</v>
      </c>
      <c r="C299" s="475">
        <v>0.30000000000000004</v>
      </c>
      <c r="D299" s="462">
        <v>5000</v>
      </c>
      <c r="E299" s="455">
        <v>9582.23</v>
      </c>
      <c r="F299" s="456">
        <v>13688.9</v>
      </c>
      <c r="G299" s="457">
        <v>9582.23</v>
      </c>
      <c r="H299" s="458">
        <v>4106.67</v>
      </c>
      <c r="I299" s="459">
        <v>893.32999999999993</v>
      </c>
      <c r="J299" s="426"/>
      <c r="K299" s="427"/>
      <c r="L299" s="260"/>
      <c r="M299" s="403"/>
    </row>
    <row r="300" spans="1:13" s="102" customFormat="1" x14ac:dyDescent="0.25">
      <c r="A300" s="165" t="s">
        <v>1362</v>
      </c>
      <c r="B300" s="461">
        <v>0.7</v>
      </c>
      <c r="C300" s="461">
        <v>0.30000000000000004</v>
      </c>
      <c r="D300" s="449">
        <v>5000</v>
      </c>
      <c r="E300" s="450">
        <v>9582.23</v>
      </c>
      <c r="F300" s="451">
        <v>13688.9</v>
      </c>
      <c r="G300" s="452">
        <v>9582.23</v>
      </c>
      <c r="H300" s="453">
        <v>4106.67</v>
      </c>
      <c r="I300" s="460">
        <v>893.32999999999993</v>
      </c>
      <c r="J300" s="426"/>
      <c r="K300" s="427"/>
      <c r="L300" s="260"/>
      <c r="M300" s="403"/>
    </row>
    <row r="301" spans="1:13" s="102" customFormat="1" x14ac:dyDescent="0.25">
      <c r="A301" s="164" t="s">
        <v>476</v>
      </c>
      <c r="B301" s="475">
        <v>0.7</v>
      </c>
      <c r="C301" s="475">
        <f>1-B301</f>
        <v>0.30000000000000004</v>
      </c>
      <c r="D301" s="462">
        <v>220.19999999999709</v>
      </c>
      <c r="E301" s="455">
        <v>1540</v>
      </c>
      <c r="F301" s="456">
        <v>733.33333333333326</v>
      </c>
      <c r="G301" s="457">
        <v>513.33333333333326</v>
      </c>
      <c r="H301" s="458">
        <v>220</v>
      </c>
      <c r="I301" s="459">
        <v>0.19999999999708962</v>
      </c>
      <c r="J301" s="426"/>
      <c r="K301" s="427"/>
      <c r="L301" s="260"/>
      <c r="M301" s="403"/>
    </row>
    <row r="302" spans="1:13" s="102" customFormat="1" x14ac:dyDescent="0.25">
      <c r="A302" s="165" t="s">
        <v>477</v>
      </c>
      <c r="B302" s="461">
        <v>0.6</v>
      </c>
      <c r="C302" s="461">
        <f>1-B302</f>
        <v>0.4</v>
      </c>
      <c r="D302" s="449">
        <v>30000</v>
      </c>
      <c r="E302" s="450">
        <v>25800</v>
      </c>
      <c r="F302" s="451">
        <v>43000</v>
      </c>
      <c r="G302" s="452">
        <v>25800</v>
      </c>
      <c r="H302" s="453">
        <v>17200</v>
      </c>
      <c r="I302" s="460">
        <v>12800</v>
      </c>
      <c r="J302" s="426"/>
      <c r="K302" s="427"/>
      <c r="L302" s="260"/>
      <c r="M302" s="403"/>
    </row>
    <row r="303" spans="1:13" s="102" customFormat="1" x14ac:dyDescent="0.25">
      <c r="A303" s="164" t="s">
        <v>1363</v>
      </c>
      <c r="B303" s="475">
        <v>0.8</v>
      </c>
      <c r="C303" s="475">
        <v>0.19999999999999996</v>
      </c>
      <c r="D303" s="462">
        <v>7500</v>
      </c>
      <c r="E303" s="455" t="s">
        <v>1176</v>
      </c>
      <c r="F303" s="456" t="s">
        <v>1176</v>
      </c>
      <c r="G303" s="457" t="s">
        <v>1176</v>
      </c>
      <c r="H303" s="458" t="s">
        <v>1176</v>
      </c>
      <c r="I303" s="459" t="s">
        <v>1176</v>
      </c>
      <c r="J303" s="426"/>
      <c r="K303" s="427"/>
      <c r="L303" s="260"/>
      <c r="M303" s="403"/>
    </row>
    <row r="304" spans="1:13" s="102" customFormat="1" x14ac:dyDescent="0.25">
      <c r="A304" s="165" t="s">
        <v>1364</v>
      </c>
      <c r="B304" s="461">
        <v>0.6</v>
      </c>
      <c r="C304" s="461">
        <v>0.4</v>
      </c>
      <c r="D304" s="449">
        <v>7500</v>
      </c>
      <c r="E304" s="450" t="s">
        <v>1176</v>
      </c>
      <c r="F304" s="451" t="s">
        <v>1176</v>
      </c>
      <c r="G304" s="452" t="s">
        <v>1176</v>
      </c>
      <c r="H304" s="453" t="s">
        <v>1176</v>
      </c>
      <c r="I304" s="460" t="s">
        <v>1176</v>
      </c>
      <c r="J304" s="426"/>
      <c r="K304" s="427"/>
      <c r="L304" s="260"/>
      <c r="M304" s="403"/>
    </row>
    <row r="305" spans="1:13" s="102" customFormat="1" x14ac:dyDescent="0.25">
      <c r="A305" s="164" t="s">
        <v>480</v>
      </c>
      <c r="B305" s="475">
        <v>0.6</v>
      </c>
      <c r="C305" s="475">
        <f>1-B305</f>
        <v>0.4</v>
      </c>
      <c r="D305" s="462">
        <v>500</v>
      </c>
      <c r="E305" s="455">
        <v>0</v>
      </c>
      <c r="F305" s="456">
        <v>0</v>
      </c>
      <c r="G305" s="457">
        <v>0</v>
      </c>
      <c r="H305" s="458">
        <v>0</v>
      </c>
      <c r="I305" s="459">
        <v>500</v>
      </c>
      <c r="J305" s="426"/>
      <c r="K305" s="427"/>
      <c r="L305" s="260"/>
      <c r="M305" s="403"/>
    </row>
    <row r="306" spans="1:13" s="102" customFormat="1" x14ac:dyDescent="0.25">
      <c r="A306" s="165" t="s">
        <v>1365</v>
      </c>
      <c r="B306" s="461">
        <v>0.6</v>
      </c>
      <c r="C306" s="461">
        <v>0.4</v>
      </c>
      <c r="D306" s="449">
        <v>7500</v>
      </c>
      <c r="E306" s="450">
        <v>9582.23</v>
      </c>
      <c r="F306" s="451">
        <v>15970.383333333333</v>
      </c>
      <c r="G306" s="452">
        <v>9582.23</v>
      </c>
      <c r="H306" s="453">
        <v>6388.1533333333336</v>
      </c>
      <c r="I306" s="460">
        <v>1111.8466666666664</v>
      </c>
      <c r="J306" s="426"/>
      <c r="K306" s="427"/>
      <c r="L306" s="260"/>
      <c r="M306" s="403"/>
    </row>
    <row r="307" spans="1:13" s="102" customFormat="1" x14ac:dyDescent="0.25">
      <c r="A307" s="164" t="s">
        <v>481</v>
      </c>
      <c r="B307" s="475">
        <v>0.6</v>
      </c>
      <c r="C307" s="475">
        <f>1-B307</f>
        <v>0.4</v>
      </c>
      <c r="D307" s="462">
        <v>4000</v>
      </c>
      <c r="E307" s="455">
        <v>56400</v>
      </c>
      <c r="F307" s="456">
        <v>10000</v>
      </c>
      <c r="G307" s="457">
        <v>6000</v>
      </c>
      <c r="H307" s="458">
        <v>4000</v>
      </c>
      <c r="I307" s="459">
        <v>0</v>
      </c>
      <c r="J307" s="426"/>
      <c r="K307" s="427"/>
      <c r="L307" s="260"/>
      <c r="M307" s="403"/>
    </row>
    <row r="308" spans="1:13" s="102" customFormat="1" x14ac:dyDescent="0.25">
      <c r="A308" s="165" t="s">
        <v>482</v>
      </c>
      <c r="B308" s="461">
        <v>0.8</v>
      </c>
      <c r="C308" s="461">
        <f>1-B308</f>
        <v>0.19999999999999996</v>
      </c>
      <c r="D308" s="449">
        <v>30000</v>
      </c>
      <c r="E308" s="450">
        <v>480</v>
      </c>
      <c r="F308" s="451">
        <v>600</v>
      </c>
      <c r="G308" s="452">
        <v>480</v>
      </c>
      <c r="H308" s="453">
        <v>119.99999999999997</v>
      </c>
      <c r="I308" s="460">
        <v>29880</v>
      </c>
      <c r="J308" s="426"/>
      <c r="K308" s="427"/>
      <c r="L308" s="260"/>
      <c r="M308" s="403"/>
    </row>
    <row r="309" spans="1:13" s="102" customFormat="1" x14ac:dyDescent="0.25">
      <c r="A309" s="164" t="s">
        <v>483</v>
      </c>
      <c r="B309" s="475">
        <v>0.7</v>
      </c>
      <c r="C309" s="475">
        <f>1-B309</f>
        <v>0.30000000000000004</v>
      </c>
      <c r="D309" s="462">
        <v>1999.9000000000015</v>
      </c>
      <c r="E309" s="455">
        <v>25900</v>
      </c>
      <c r="F309" s="456">
        <v>6666.6666666666661</v>
      </c>
      <c r="G309" s="457">
        <v>4666.6666666666661</v>
      </c>
      <c r="H309" s="458">
        <v>2000</v>
      </c>
      <c r="I309" s="459">
        <v>-9.9999999998544808E-2</v>
      </c>
      <c r="J309" s="426"/>
      <c r="K309" s="427"/>
      <c r="L309" s="260"/>
      <c r="M309" s="403"/>
    </row>
    <row r="310" spans="1:13" s="102" customFormat="1" x14ac:dyDescent="0.25">
      <c r="A310" s="165" t="s">
        <v>1366</v>
      </c>
      <c r="B310" s="461">
        <v>0.7</v>
      </c>
      <c r="C310" s="461">
        <v>0.30000000000000004</v>
      </c>
      <c r="D310" s="449">
        <v>10000</v>
      </c>
      <c r="E310" s="450">
        <v>13855.9</v>
      </c>
      <c r="F310" s="451">
        <v>19794.142857142859</v>
      </c>
      <c r="G310" s="452">
        <v>13855.9</v>
      </c>
      <c r="H310" s="453">
        <v>5938.2428571428582</v>
      </c>
      <c r="I310" s="460">
        <v>4061.7571428571418</v>
      </c>
      <c r="J310" s="426"/>
      <c r="K310" s="427"/>
      <c r="L310" s="260"/>
      <c r="M310" s="403"/>
    </row>
    <row r="311" spans="1:13" s="102" customFormat="1" x14ac:dyDescent="0.25">
      <c r="A311" s="164" t="s">
        <v>484</v>
      </c>
      <c r="B311" s="475">
        <v>0.6</v>
      </c>
      <c r="C311" s="475">
        <f>1-B311</f>
        <v>0.4</v>
      </c>
      <c r="D311" s="462">
        <v>7301</v>
      </c>
      <c r="E311" s="455">
        <v>600</v>
      </c>
      <c r="F311" s="456">
        <v>1000</v>
      </c>
      <c r="G311" s="457">
        <v>600</v>
      </c>
      <c r="H311" s="458">
        <v>400</v>
      </c>
      <c r="I311" s="459">
        <v>6901</v>
      </c>
      <c r="J311" s="426"/>
      <c r="K311" s="427"/>
      <c r="L311" s="260"/>
      <c r="M311" s="403"/>
    </row>
    <row r="312" spans="1:13" s="102" customFormat="1" x14ac:dyDescent="0.25">
      <c r="A312" s="165" t="s">
        <v>1367</v>
      </c>
      <c r="B312" s="461">
        <v>0.6</v>
      </c>
      <c r="C312" s="461">
        <v>0.4</v>
      </c>
      <c r="D312" s="449">
        <v>7500</v>
      </c>
      <c r="E312" s="450" t="s">
        <v>1176</v>
      </c>
      <c r="F312" s="451" t="s">
        <v>1176</v>
      </c>
      <c r="G312" s="452" t="s">
        <v>1176</v>
      </c>
      <c r="H312" s="453" t="s">
        <v>1176</v>
      </c>
      <c r="I312" s="460" t="s">
        <v>1176</v>
      </c>
      <c r="J312" s="426"/>
      <c r="K312" s="427"/>
      <c r="L312" s="260"/>
      <c r="M312" s="403"/>
    </row>
    <row r="313" spans="1:13" s="102" customFormat="1" x14ac:dyDescent="0.25">
      <c r="A313" s="164" t="s">
        <v>1368</v>
      </c>
      <c r="B313" s="475">
        <v>0.8</v>
      </c>
      <c r="C313" s="475">
        <v>0.19999999999999996</v>
      </c>
      <c r="D313" s="462">
        <v>5000</v>
      </c>
      <c r="E313" s="455">
        <v>9582.23</v>
      </c>
      <c r="F313" s="456">
        <v>11977.787499999999</v>
      </c>
      <c r="G313" s="457">
        <v>9582.23</v>
      </c>
      <c r="H313" s="458">
        <v>2395.557499999999</v>
      </c>
      <c r="I313" s="459">
        <v>2604.442500000001</v>
      </c>
      <c r="J313" s="426"/>
      <c r="K313" s="427"/>
      <c r="L313" s="260"/>
      <c r="M313" s="403"/>
    </row>
    <row r="314" spans="1:13" s="102" customFormat="1" x14ac:dyDescent="0.25">
      <c r="A314" s="165" t="s">
        <v>485</v>
      </c>
      <c r="B314" s="461">
        <v>0.6</v>
      </c>
      <c r="C314" s="461">
        <f>1-B314</f>
        <v>0.4</v>
      </c>
      <c r="D314" s="449">
        <v>6445.5999999999985</v>
      </c>
      <c r="E314" s="450">
        <v>15600</v>
      </c>
      <c r="F314" s="451">
        <v>16115</v>
      </c>
      <c r="G314" s="452">
        <v>9669</v>
      </c>
      <c r="H314" s="453">
        <v>6446</v>
      </c>
      <c r="I314" s="460">
        <v>-0.40000000000145519</v>
      </c>
      <c r="J314" s="426"/>
      <c r="K314" s="427"/>
      <c r="L314" s="260"/>
      <c r="M314" s="403"/>
    </row>
    <row r="315" spans="1:13" s="102" customFormat="1" x14ac:dyDescent="0.25">
      <c r="A315" s="164" t="s">
        <v>1369</v>
      </c>
      <c r="B315" s="475">
        <v>0.7</v>
      </c>
      <c r="C315" s="475">
        <v>0.30000000000000004</v>
      </c>
      <c r="D315" s="462">
        <v>7500</v>
      </c>
      <c r="E315" s="455">
        <v>9582.23</v>
      </c>
      <c r="F315" s="456">
        <v>13688.9</v>
      </c>
      <c r="G315" s="457">
        <v>9582.23</v>
      </c>
      <c r="H315" s="458">
        <v>4106.67</v>
      </c>
      <c r="I315" s="459">
        <v>3393.33</v>
      </c>
      <c r="J315" s="426"/>
      <c r="K315" s="427"/>
      <c r="L315" s="260"/>
      <c r="M315" s="403"/>
    </row>
    <row r="316" spans="1:13" s="102" customFormat="1" x14ac:dyDescent="0.25">
      <c r="A316" s="165" t="s">
        <v>1370</v>
      </c>
      <c r="B316" s="461">
        <v>0.7</v>
      </c>
      <c r="C316" s="461">
        <v>0.30000000000000004</v>
      </c>
      <c r="D316" s="449">
        <v>5000</v>
      </c>
      <c r="E316" s="450">
        <v>9582.23</v>
      </c>
      <c r="F316" s="451">
        <v>13688.9</v>
      </c>
      <c r="G316" s="452">
        <v>9582.23</v>
      </c>
      <c r="H316" s="453">
        <v>4106.67</v>
      </c>
      <c r="I316" s="460">
        <v>893.32999999999993</v>
      </c>
      <c r="J316" s="426"/>
      <c r="K316" s="427"/>
      <c r="L316" s="260"/>
      <c r="M316" s="403"/>
    </row>
    <row r="317" spans="1:13" s="102" customFormat="1" x14ac:dyDescent="0.25">
      <c r="A317" s="164" t="s">
        <v>487</v>
      </c>
      <c r="B317" s="475">
        <v>0.6</v>
      </c>
      <c r="C317" s="475">
        <f>1-B317</f>
        <v>0.4</v>
      </c>
      <c r="D317" s="462">
        <v>344.09999999999854</v>
      </c>
      <c r="E317" s="455">
        <v>3600</v>
      </c>
      <c r="F317" s="456">
        <v>860</v>
      </c>
      <c r="G317" s="457">
        <v>516</v>
      </c>
      <c r="H317" s="458">
        <v>344</v>
      </c>
      <c r="I317" s="459">
        <v>9.9999999998544808E-2</v>
      </c>
      <c r="J317" s="426"/>
      <c r="K317" s="427"/>
      <c r="L317" s="260"/>
      <c r="M317" s="403"/>
    </row>
    <row r="318" spans="1:13" s="102" customFormat="1" x14ac:dyDescent="0.25">
      <c r="A318" s="165" t="s">
        <v>489</v>
      </c>
      <c r="B318" s="461">
        <v>0.6</v>
      </c>
      <c r="C318" s="461">
        <f>1-B318</f>
        <v>0.4</v>
      </c>
      <c r="D318" s="449">
        <v>526.39999999999782</v>
      </c>
      <c r="E318" s="450">
        <v>2160</v>
      </c>
      <c r="F318" s="451">
        <v>1315</v>
      </c>
      <c r="G318" s="452">
        <v>789</v>
      </c>
      <c r="H318" s="453">
        <v>526</v>
      </c>
      <c r="I318" s="460">
        <v>0.39999999999781721</v>
      </c>
      <c r="J318" s="426"/>
      <c r="K318" s="427"/>
      <c r="L318" s="260"/>
      <c r="M318" s="403"/>
    </row>
    <row r="319" spans="1:13" s="102" customFormat="1" x14ac:dyDescent="0.25">
      <c r="A319" s="164" t="s">
        <v>1187</v>
      </c>
      <c r="B319" s="475">
        <v>0.6</v>
      </c>
      <c r="C319" s="475">
        <v>0.4</v>
      </c>
      <c r="D319" s="462">
        <v>5000</v>
      </c>
      <c r="E319" s="455">
        <v>9582.23</v>
      </c>
      <c r="F319" s="456">
        <v>12500</v>
      </c>
      <c r="G319" s="457">
        <v>7500</v>
      </c>
      <c r="H319" s="458">
        <v>5000</v>
      </c>
      <c r="I319" s="459">
        <v>0</v>
      </c>
      <c r="J319" s="426"/>
      <c r="K319" s="427"/>
      <c r="L319" s="260"/>
      <c r="M319" s="403"/>
    </row>
    <row r="320" spans="1:13" s="102" customFormat="1" x14ac:dyDescent="0.25">
      <c r="A320" s="165" t="s">
        <v>1371</v>
      </c>
      <c r="B320" s="461">
        <v>0.6</v>
      </c>
      <c r="C320" s="461">
        <v>0.4</v>
      </c>
      <c r="D320" s="449">
        <v>7500</v>
      </c>
      <c r="E320" s="450">
        <v>13661.86</v>
      </c>
      <c r="F320" s="451">
        <v>18750</v>
      </c>
      <c r="G320" s="452">
        <v>11250</v>
      </c>
      <c r="H320" s="453">
        <v>7500</v>
      </c>
      <c r="I320" s="460">
        <v>0</v>
      </c>
      <c r="J320" s="426"/>
      <c r="K320" s="427"/>
      <c r="L320" s="260"/>
      <c r="M320" s="403"/>
    </row>
    <row r="321" spans="1:13" s="102" customFormat="1" x14ac:dyDescent="0.25">
      <c r="A321" s="164" t="s">
        <v>1372</v>
      </c>
      <c r="B321" s="475">
        <v>0.7</v>
      </c>
      <c r="C321" s="475">
        <v>0.30000000000000004</v>
      </c>
      <c r="D321" s="462">
        <v>5000</v>
      </c>
      <c r="E321" s="455">
        <v>9582.23</v>
      </c>
      <c r="F321" s="456">
        <v>13688.9</v>
      </c>
      <c r="G321" s="457">
        <v>9582.23</v>
      </c>
      <c r="H321" s="458">
        <v>4106.67</v>
      </c>
      <c r="I321" s="459">
        <v>893.32999999999993</v>
      </c>
      <c r="J321" s="426"/>
      <c r="K321" s="427"/>
      <c r="L321" s="260"/>
      <c r="M321" s="403"/>
    </row>
    <row r="322" spans="1:13" s="102" customFormat="1" x14ac:dyDescent="0.25">
      <c r="A322" s="165" t="s">
        <v>1373</v>
      </c>
      <c r="B322" s="461">
        <v>0.6</v>
      </c>
      <c r="C322" s="461">
        <v>0.4</v>
      </c>
      <c r="D322" s="449">
        <v>10000</v>
      </c>
      <c r="E322" s="450" t="s">
        <v>1176</v>
      </c>
      <c r="F322" s="451" t="s">
        <v>1176</v>
      </c>
      <c r="G322" s="452" t="s">
        <v>1176</v>
      </c>
      <c r="H322" s="453" t="s">
        <v>1176</v>
      </c>
      <c r="I322" s="460" t="s">
        <v>1176</v>
      </c>
      <c r="J322" s="426"/>
      <c r="K322" s="427"/>
      <c r="L322" s="260"/>
      <c r="M322" s="403"/>
    </row>
    <row r="323" spans="1:13" s="102" customFormat="1" x14ac:dyDescent="0.25">
      <c r="A323" s="164" t="s">
        <v>491</v>
      </c>
      <c r="B323" s="475">
        <v>0.7</v>
      </c>
      <c r="C323" s="475">
        <f>1-B323</f>
        <v>0.30000000000000004</v>
      </c>
      <c r="D323" s="462">
        <v>560.00000000000728</v>
      </c>
      <c r="E323" s="455">
        <v>12600</v>
      </c>
      <c r="F323" s="456">
        <v>1866.6666666666663</v>
      </c>
      <c r="G323" s="457">
        <v>1306.6666666666663</v>
      </c>
      <c r="H323" s="458">
        <v>560</v>
      </c>
      <c r="I323" s="459">
        <v>7.2759576141834259E-12</v>
      </c>
      <c r="J323" s="426"/>
      <c r="K323" s="427"/>
      <c r="L323" s="260"/>
      <c r="M323" s="403"/>
    </row>
    <row r="324" spans="1:13" s="102" customFormat="1" x14ac:dyDescent="0.25">
      <c r="A324" s="165" t="s">
        <v>492</v>
      </c>
      <c r="B324" s="461">
        <v>0.7</v>
      </c>
      <c r="C324" s="461">
        <f>1-B324</f>
        <v>0.30000000000000004</v>
      </c>
      <c r="D324" s="449">
        <v>9710</v>
      </c>
      <c r="E324" s="450">
        <v>10500</v>
      </c>
      <c r="F324" s="451">
        <v>15000.000000000002</v>
      </c>
      <c r="G324" s="452">
        <v>10500</v>
      </c>
      <c r="H324" s="453">
        <v>4500.0000000000009</v>
      </c>
      <c r="I324" s="460">
        <v>5209.9999999999991</v>
      </c>
      <c r="J324" s="426"/>
      <c r="K324" s="427"/>
      <c r="L324" s="260"/>
      <c r="M324" s="403"/>
    </row>
    <row r="325" spans="1:13" s="102" customFormat="1" x14ac:dyDescent="0.25">
      <c r="A325" s="164" t="s">
        <v>493</v>
      </c>
      <c r="B325" s="475">
        <v>0.7</v>
      </c>
      <c r="C325" s="475">
        <f>1-B325</f>
        <v>0.30000000000000004</v>
      </c>
      <c r="D325" s="462">
        <v>202.79999999999563</v>
      </c>
      <c r="E325" s="455">
        <v>280</v>
      </c>
      <c r="F325" s="456">
        <v>400</v>
      </c>
      <c r="G325" s="457">
        <v>280</v>
      </c>
      <c r="H325" s="458">
        <v>120.00000000000001</v>
      </c>
      <c r="I325" s="459">
        <v>82.79999999999562</v>
      </c>
      <c r="J325" s="426"/>
      <c r="K325" s="427"/>
      <c r="L325" s="260"/>
      <c r="M325" s="403"/>
    </row>
    <row r="326" spans="1:13" s="102" customFormat="1" x14ac:dyDescent="0.25">
      <c r="A326" s="165" t="s">
        <v>1374</v>
      </c>
      <c r="B326" s="461">
        <v>0.7</v>
      </c>
      <c r="C326" s="461">
        <v>0.30000000000000004</v>
      </c>
      <c r="D326" s="449">
        <v>5000</v>
      </c>
      <c r="E326" s="450">
        <v>17224.05</v>
      </c>
      <c r="F326" s="451">
        <v>16666.666666666664</v>
      </c>
      <c r="G326" s="452">
        <v>11666.666666666664</v>
      </c>
      <c r="H326" s="453">
        <v>5000</v>
      </c>
      <c r="I326" s="460">
        <v>0</v>
      </c>
      <c r="J326" s="426"/>
      <c r="K326" s="427"/>
      <c r="L326" s="260"/>
      <c r="M326" s="403"/>
    </row>
    <row r="327" spans="1:13" s="102" customFormat="1" x14ac:dyDescent="0.25">
      <c r="A327" s="164" t="s">
        <v>494</v>
      </c>
      <c r="B327" s="475">
        <v>0.7</v>
      </c>
      <c r="C327" s="475">
        <f>1-B327</f>
        <v>0.30000000000000004</v>
      </c>
      <c r="D327" s="462">
        <v>1280.0999999999985</v>
      </c>
      <c r="E327" s="455">
        <v>0</v>
      </c>
      <c r="F327" s="456">
        <v>0</v>
      </c>
      <c r="G327" s="457">
        <v>0</v>
      </c>
      <c r="H327" s="458">
        <v>0</v>
      </c>
      <c r="I327" s="459">
        <v>1280.0999999999985</v>
      </c>
      <c r="J327" s="426"/>
      <c r="K327" s="427"/>
      <c r="L327" s="260"/>
      <c r="M327" s="403"/>
    </row>
    <row r="328" spans="1:13" s="102" customFormat="1" x14ac:dyDescent="0.25">
      <c r="A328" s="165" t="s">
        <v>1375</v>
      </c>
      <c r="B328" s="461">
        <v>0.7</v>
      </c>
      <c r="C328" s="461">
        <v>0.30000000000000004</v>
      </c>
      <c r="D328" s="449">
        <v>7500</v>
      </c>
      <c r="E328" s="450" t="s">
        <v>1176</v>
      </c>
      <c r="F328" s="451" t="s">
        <v>1176</v>
      </c>
      <c r="G328" s="452" t="s">
        <v>1176</v>
      </c>
      <c r="H328" s="453" t="s">
        <v>1176</v>
      </c>
      <c r="I328" s="460" t="s">
        <v>1176</v>
      </c>
      <c r="J328" s="426"/>
      <c r="K328" s="427"/>
      <c r="L328" s="260"/>
      <c r="M328" s="403"/>
    </row>
    <row r="329" spans="1:13" s="102" customFormat="1" x14ac:dyDescent="0.25">
      <c r="A329" s="164" t="s">
        <v>495</v>
      </c>
      <c r="B329" s="475">
        <v>0.7</v>
      </c>
      <c r="C329" s="475">
        <f>1-B329</f>
        <v>0.30000000000000004</v>
      </c>
      <c r="D329" s="462">
        <v>16360</v>
      </c>
      <c r="E329" s="455">
        <v>840</v>
      </c>
      <c r="F329" s="456">
        <v>1200</v>
      </c>
      <c r="G329" s="457">
        <v>840</v>
      </c>
      <c r="H329" s="458">
        <v>360.00000000000006</v>
      </c>
      <c r="I329" s="459">
        <v>16000</v>
      </c>
      <c r="J329" s="426"/>
      <c r="K329" s="427"/>
      <c r="L329" s="260"/>
      <c r="M329" s="403"/>
    </row>
    <row r="330" spans="1:13" s="102" customFormat="1" x14ac:dyDescent="0.25">
      <c r="A330" s="165" t="s">
        <v>496</v>
      </c>
      <c r="B330" s="461">
        <v>0.6</v>
      </c>
      <c r="C330" s="461">
        <f>1-B330</f>
        <v>0.4</v>
      </c>
      <c r="D330" s="449">
        <v>16532.400000000001</v>
      </c>
      <c r="E330" s="450">
        <v>23400</v>
      </c>
      <c r="F330" s="451">
        <v>39000</v>
      </c>
      <c r="G330" s="452">
        <v>23400</v>
      </c>
      <c r="H330" s="453">
        <v>15600</v>
      </c>
      <c r="I330" s="460">
        <v>932.40000000000146</v>
      </c>
      <c r="J330" s="426"/>
      <c r="K330" s="427"/>
      <c r="L330" s="260"/>
      <c r="M330" s="403"/>
    </row>
    <row r="331" spans="1:13" s="102" customFormat="1" x14ac:dyDescent="0.25">
      <c r="A331" s="164" t="s">
        <v>497</v>
      </c>
      <c r="B331" s="475">
        <v>0.5</v>
      </c>
      <c r="C331" s="475">
        <f>1-B331</f>
        <v>0.5</v>
      </c>
      <c r="D331" s="462">
        <v>23431</v>
      </c>
      <c r="E331" s="455">
        <v>32500</v>
      </c>
      <c r="F331" s="456">
        <v>46862</v>
      </c>
      <c r="G331" s="457">
        <v>23431</v>
      </c>
      <c r="H331" s="458">
        <v>23431</v>
      </c>
      <c r="I331" s="459">
        <v>0</v>
      </c>
      <c r="J331" s="426"/>
      <c r="K331" s="427"/>
      <c r="L331" s="260"/>
      <c r="M331" s="403"/>
    </row>
    <row r="332" spans="1:13" s="102" customFormat="1" x14ac:dyDescent="0.25">
      <c r="A332" s="165" t="s">
        <v>1376</v>
      </c>
      <c r="B332" s="461">
        <v>0.7</v>
      </c>
      <c r="C332" s="461">
        <v>0.30000000000000004</v>
      </c>
      <c r="D332" s="449">
        <v>5000</v>
      </c>
      <c r="E332" s="450" t="s">
        <v>1176</v>
      </c>
      <c r="F332" s="451" t="s">
        <v>1176</v>
      </c>
      <c r="G332" s="452" t="s">
        <v>1176</v>
      </c>
      <c r="H332" s="453" t="s">
        <v>1176</v>
      </c>
      <c r="I332" s="460" t="s">
        <v>1176</v>
      </c>
      <c r="J332" s="426"/>
      <c r="K332" s="427"/>
      <c r="L332" s="260"/>
      <c r="M332" s="403"/>
    </row>
    <row r="333" spans="1:13" s="102" customFormat="1" x14ac:dyDescent="0.25">
      <c r="A333" s="164" t="s">
        <v>1377</v>
      </c>
      <c r="B333" s="475">
        <v>0.8</v>
      </c>
      <c r="C333" s="475">
        <v>0.19999999999999996</v>
      </c>
      <c r="D333" s="462">
        <v>7500</v>
      </c>
      <c r="E333" s="455">
        <v>9582.23</v>
      </c>
      <c r="F333" s="456">
        <v>11977.787499999999</v>
      </c>
      <c r="G333" s="457">
        <v>9582.23</v>
      </c>
      <c r="H333" s="458">
        <v>2395.557499999999</v>
      </c>
      <c r="I333" s="459">
        <v>5104.442500000001</v>
      </c>
      <c r="J333" s="426"/>
      <c r="K333" s="427"/>
      <c r="L333" s="260"/>
      <c r="M333" s="403"/>
    </row>
    <row r="334" spans="1:13" s="102" customFormat="1" x14ac:dyDescent="0.25">
      <c r="A334" s="165" t="s">
        <v>499</v>
      </c>
      <c r="B334" s="461">
        <v>0.6</v>
      </c>
      <c r="C334" s="461">
        <f>1-B334</f>
        <v>0.4</v>
      </c>
      <c r="D334" s="449">
        <v>22728</v>
      </c>
      <c r="E334" s="450">
        <v>31200</v>
      </c>
      <c r="F334" s="451">
        <v>52000</v>
      </c>
      <c r="G334" s="452">
        <v>31200</v>
      </c>
      <c r="H334" s="453">
        <v>20800</v>
      </c>
      <c r="I334" s="460">
        <v>1928</v>
      </c>
      <c r="J334" s="426"/>
      <c r="K334" s="427"/>
      <c r="L334" s="260"/>
      <c r="M334" s="403"/>
    </row>
    <row r="335" spans="1:13" s="102" customFormat="1" x14ac:dyDescent="0.25">
      <c r="A335" s="164" t="s">
        <v>1378</v>
      </c>
      <c r="B335" s="475">
        <v>0.7</v>
      </c>
      <c r="C335" s="475">
        <v>0.30000000000000004</v>
      </c>
      <c r="D335" s="462">
        <v>5000</v>
      </c>
      <c r="E335" s="455">
        <v>9582.23</v>
      </c>
      <c r="F335" s="456">
        <v>13688.9</v>
      </c>
      <c r="G335" s="457">
        <v>9582.23</v>
      </c>
      <c r="H335" s="458">
        <v>4106.67</v>
      </c>
      <c r="I335" s="459">
        <v>893.32999999999993</v>
      </c>
      <c r="J335" s="426"/>
      <c r="K335" s="427"/>
      <c r="L335" s="260"/>
      <c r="M335" s="403"/>
    </row>
    <row r="336" spans="1:13" s="102" customFormat="1" x14ac:dyDescent="0.25">
      <c r="A336" s="165" t="s">
        <v>1379</v>
      </c>
      <c r="B336" s="461">
        <v>0.7</v>
      </c>
      <c r="C336" s="461">
        <v>0.30000000000000004</v>
      </c>
      <c r="D336" s="449">
        <v>5000</v>
      </c>
      <c r="E336" s="450">
        <v>12200.57</v>
      </c>
      <c r="F336" s="451">
        <v>16666.666666666664</v>
      </c>
      <c r="G336" s="452">
        <v>11666.666666666664</v>
      </c>
      <c r="H336" s="453">
        <v>5000</v>
      </c>
      <c r="I336" s="460">
        <v>0</v>
      </c>
      <c r="J336" s="426"/>
      <c r="K336" s="427"/>
      <c r="L336" s="260"/>
      <c r="M336" s="403"/>
    </row>
    <row r="337" spans="1:13" s="102" customFormat="1" x14ac:dyDescent="0.25">
      <c r="A337" s="164" t="s">
        <v>502</v>
      </c>
      <c r="B337" s="475">
        <v>0.7</v>
      </c>
      <c r="C337" s="475">
        <f>1-B337</f>
        <v>0.30000000000000004</v>
      </c>
      <c r="D337" s="462">
        <v>475</v>
      </c>
      <c r="E337" s="455">
        <v>2030</v>
      </c>
      <c r="F337" s="456">
        <v>1583.333333333333</v>
      </c>
      <c r="G337" s="457">
        <v>1108.333333333333</v>
      </c>
      <c r="H337" s="458">
        <v>475</v>
      </c>
      <c r="I337" s="459">
        <v>0</v>
      </c>
      <c r="J337" s="426"/>
      <c r="K337" s="427"/>
      <c r="L337" s="260"/>
      <c r="M337" s="403"/>
    </row>
    <row r="338" spans="1:13" s="102" customFormat="1" x14ac:dyDescent="0.25">
      <c r="A338" s="165" t="s">
        <v>503</v>
      </c>
      <c r="B338" s="461">
        <v>0.8</v>
      </c>
      <c r="C338" s="461">
        <f>1-B338</f>
        <v>0.19999999999999996</v>
      </c>
      <c r="D338" s="449">
        <v>23916</v>
      </c>
      <c r="E338" s="450">
        <v>73600</v>
      </c>
      <c r="F338" s="451">
        <v>92000</v>
      </c>
      <c r="G338" s="452">
        <v>73600</v>
      </c>
      <c r="H338" s="453">
        <v>18399.999999999996</v>
      </c>
      <c r="I338" s="460">
        <v>5516.0000000000036</v>
      </c>
      <c r="J338" s="426"/>
      <c r="K338" s="427"/>
      <c r="L338" s="260"/>
      <c r="M338" s="403"/>
    </row>
    <row r="339" spans="1:13" s="102" customFormat="1" x14ac:dyDescent="0.25">
      <c r="A339" s="164" t="s">
        <v>504</v>
      </c>
      <c r="B339" s="475">
        <v>0.7</v>
      </c>
      <c r="C339" s="475">
        <f>1-B339</f>
        <v>0.30000000000000004</v>
      </c>
      <c r="D339" s="462">
        <v>4321.5</v>
      </c>
      <c r="E339" s="455">
        <v>0</v>
      </c>
      <c r="F339" s="456">
        <v>0</v>
      </c>
      <c r="G339" s="457">
        <v>0</v>
      </c>
      <c r="H339" s="458">
        <v>0</v>
      </c>
      <c r="I339" s="459">
        <v>4321.5</v>
      </c>
      <c r="J339" s="426"/>
      <c r="K339" s="427"/>
      <c r="L339" s="260"/>
      <c r="M339" s="403"/>
    </row>
    <row r="340" spans="1:13" s="102" customFormat="1" x14ac:dyDescent="0.25">
      <c r="A340" s="165" t="s">
        <v>1380</v>
      </c>
      <c r="B340" s="461">
        <v>0.7</v>
      </c>
      <c r="C340" s="461">
        <v>0.30000000000000004</v>
      </c>
      <c r="D340" s="449">
        <v>7500</v>
      </c>
      <c r="E340" s="450">
        <v>9582.23</v>
      </c>
      <c r="F340" s="451">
        <v>13688.9</v>
      </c>
      <c r="G340" s="452">
        <v>9582.23</v>
      </c>
      <c r="H340" s="453">
        <v>4106.67</v>
      </c>
      <c r="I340" s="460">
        <v>3393.33</v>
      </c>
      <c r="J340" s="426"/>
      <c r="K340" s="427"/>
      <c r="L340" s="260"/>
      <c r="M340" s="403"/>
    </row>
    <row r="341" spans="1:13" s="102" customFormat="1" x14ac:dyDescent="0.25">
      <c r="A341" s="164" t="s">
        <v>506</v>
      </c>
      <c r="B341" s="475">
        <v>0.7</v>
      </c>
      <c r="C341" s="475">
        <f>1-B341</f>
        <v>0.30000000000000004</v>
      </c>
      <c r="D341" s="462">
        <v>2728</v>
      </c>
      <c r="E341" s="455">
        <v>11900</v>
      </c>
      <c r="F341" s="456">
        <v>9093.3333333333321</v>
      </c>
      <c r="G341" s="457">
        <v>6365.3333333333321</v>
      </c>
      <c r="H341" s="458">
        <v>2728</v>
      </c>
      <c r="I341" s="459">
        <v>0</v>
      </c>
      <c r="J341" s="426"/>
      <c r="K341" s="427"/>
      <c r="L341" s="260"/>
      <c r="M341" s="403"/>
    </row>
    <row r="342" spans="1:13" s="102" customFormat="1" x14ac:dyDescent="0.25">
      <c r="A342" s="165" t="s">
        <v>508</v>
      </c>
      <c r="B342" s="461">
        <v>0.7</v>
      </c>
      <c r="C342" s="461">
        <f>1-B342</f>
        <v>0.30000000000000004</v>
      </c>
      <c r="D342" s="449">
        <v>3304.9999999999964</v>
      </c>
      <c r="E342" s="450">
        <v>18900</v>
      </c>
      <c r="F342" s="451">
        <v>11016.666666666664</v>
      </c>
      <c r="G342" s="452">
        <v>7711.6666666666642</v>
      </c>
      <c r="H342" s="453">
        <v>3305</v>
      </c>
      <c r="I342" s="460">
        <v>-3.637978807091713E-12</v>
      </c>
      <c r="J342" s="426"/>
      <c r="K342" s="427"/>
      <c r="L342" s="260"/>
      <c r="M342" s="403"/>
    </row>
    <row r="343" spans="1:13" s="102" customFormat="1" x14ac:dyDescent="0.25">
      <c r="A343" s="164" t="s">
        <v>1381</v>
      </c>
      <c r="B343" s="475">
        <v>0.7</v>
      </c>
      <c r="C343" s="475">
        <v>0.30000000000000004</v>
      </c>
      <c r="D343" s="462">
        <v>5000</v>
      </c>
      <c r="E343" s="455">
        <v>9582.23</v>
      </c>
      <c r="F343" s="456">
        <v>13688.9</v>
      </c>
      <c r="G343" s="457">
        <v>9582.23</v>
      </c>
      <c r="H343" s="458">
        <v>4106.67</v>
      </c>
      <c r="I343" s="459">
        <v>893.32999999999993</v>
      </c>
      <c r="J343" s="426"/>
      <c r="K343" s="427"/>
      <c r="L343" s="260"/>
      <c r="M343" s="403"/>
    </row>
    <row r="344" spans="1:13" s="102" customFormat="1" x14ac:dyDescent="0.25">
      <c r="A344" s="165" t="s">
        <v>509</v>
      </c>
      <c r="B344" s="461">
        <v>0.5</v>
      </c>
      <c r="C344" s="461">
        <f>1-B344</f>
        <v>0.5</v>
      </c>
      <c r="D344" s="449">
        <v>45</v>
      </c>
      <c r="E344" s="450">
        <v>34500</v>
      </c>
      <c r="F344" s="451">
        <v>90</v>
      </c>
      <c r="G344" s="452">
        <v>45</v>
      </c>
      <c r="H344" s="453">
        <v>45</v>
      </c>
      <c r="I344" s="460">
        <v>0</v>
      </c>
      <c r="J344" s="426"/>
      <c r="K344" s="427"/>
      <c r="L344" s="260"/>
      <c r="M344" s="403"/>
    </row>
    <row r="345" spans="1:13" s="102" customFormat="1" x14ac:dyDescent="0.25">
      <c r="A345" s="164" t="s">
        <v>510</v>
      </c>
      <c r="B345" s="475">
        <v>0.6</v>
      </c>
      <c r="C345" s="475">
        <f>1-B345</f>
        <v>0.4</v>
      </c>
      <c r="D345" s="462">
        <v>30000</v>
      </c>
      <c r="E345" s="455">
        <v>29400</v>
      </c>
      <c r="F345" s="456">
        <v>49000</v>
      </c>
      <c r="G345" s="457">
        <v>29400</v>
      </c>
      <c r="H345" s="458">
        <v>19600</v>
      </c>
      <c r="I345" s="459">
        <v>10400</v>
      </c>
      <c r="J345" s="426"/>
      <c r="K345" s="427"/>
      <c r="L345" s="260"/>
      <c r="M345" s="403"/>
    </row>
    <row r="346" spans="1:13" s="102" customFormat="1" x14ac:dyDescent="0.25">
      <c r="A346" s="165" t="s">
        <v>1188</v>
      </c>
      <c r="B346" s="461">
        <v>0.6</v>
      </c>
      <c r="C346" s="461">
        <v>0.4</v>
      </c>
      <c r="D346" s="449">
        <v>5000</v>
      </c>
      <c r="E346" s="450">
        <v>5666.48</v>
      </c>
      <c r="F346" s="451">
        <v>9444.1333333333332</v>
      </c>
      <c r="G346" s="452">
        <v>5666.48</v>
      </c>
      <c r="H346" s="453">
        <v>3777.6533333333336</v>
      </c>
      <c r="I346" s="460">
        <v>1222.3466666666664</v>
      </c>
      <c r="J346" s="426"/>
      <c r="K346" s="427"/>
      <c r="L346" s="260"/>
      <c r="M346" s="403"/>
    </row>
    <row r="347" spans="1:13" s="102" customFormat="1" x14ac:dyDescent="0.25">
      <c r="A347" s="164" t="s">
        <v>511</v>
      </c>
      <c r="B347" s="475">
        <v>0.7</v>
      </c>
      <c r="C347" s="475">
        <f>1-B347</f>
        <v>0.30000000000000004</v>
      </c>
      <c r="D347" s="462">
        <v>12612</v>
      </c>
      <c r="E347" s="455">
        <v>3500</v>
      </c>
      <c r="F347" s="456">
        <v>5000</v>
      </c>
      <c r="G347" s="457">
        <v>3500</v>
      </c>
      <c r="H347" s="458">
        <v>1500.0000000000002</v>
      </c>
      <c r="I347" s="459">
        <v>11112</v>
      </c>
      <c r="J347" s="426"/>
      <c r="K347" s="427"/>
      <c r="L347" s="260"/>
      <c r="M347" s="403"/>
    </row>
    <row r="348" spans="1:13" s="102" customFormat="1" x14ac:dyDescent="0.25">
      <c r="A348" s="165" t="s">
        <v>1172</v>
      </c>
      <c r="B348" s="461">
        <v>0.9</v>
      </c>
      <c r="C348" s="461">
        <v>9.9999999999999978E-2</v>
      </c>
      <c r="D348" s="449">
        <v>7500</v>
      </c>
      <c r="E348" s="450" t="s">
        <v>1176</v>
      </c>
      <c r="F348" s="451" t="s">
        <v>1176</v>
      </c>
      <c r="G348" s="452" t="s">
        <v>1176</v>
      </c>
      <c r="H348" s="453" t="s">
        <v>1176</v>
      </c>
      <c r="I348" s="460" t="s">
        <v>1176</v>
      </c>
      <c r="J348" s="426"/>
      <c r="K348" s="427"/>
      <c r="L348" s="260"/>
      <c r="M348" s="403"/>
    </row>
    <row r="349" spans="1:13" s="102" customFormat="1" x14ac:dyDescent="0.25">
      <c r="A349" s="164" t="s">
        <v>513</v>
      </c>
      <c r="B349" s="475">
        <v>0.6</v>
      </c>
      <c r="C349" s="475">
        <f>1-B349</f>
        <v>0.4</v>
      </c>
      <c r="D349" s="462">
        <v>745.59999999999854</v>
      </c>
      <c r="E349" s="455">
        <v>189600</v>
      </c>
      <c r="F349" s="456">
        <v>1865</v>
      </c>
      <c r="G349" s="457">
        <v>1119</v>
      </c>
      <c r="H349" s="458">
        <v>746</v>
      </c>
      <c r="I349" s="459">
        <v>-0.40000000000145519</v>
      </c>
      <c r="J349" s="426"/>
      <c r="K349" s="427"/>
      <c r="L349" s="260"/>
      <c r="M349" s="403"/>
    </row>
    <row r="350" spans="1:13" s="102" customFormat="1" x14ac:dyDescent="0.25">
      <c r="A350" s="165" t="s">
        <v>1382</v>
      </c>
      <c r="B350" s="461">
        <v>0.6</v>
      </c>
      <c r="C350" s="461">
        <v>0.4</v>
      </c>
      <c r="D350" s="449">
        <v>5000</v>
      </c>
      <c r="E350" s="450">
        <v>9582.23</v>
      </c>
      <c r="F350" s="451">
        <v>12500</v>
      </c>
      <c r="G350" s="452">
        <v>7500</v>
      </c>
      <c r="H350" s="453">
        <v>5000</v>
      </c>
      <c r="I350" s="460">
        <v>0</v>
      </c>
      <c r="J350" s="426"/>
      <c r="K350" s="427"/>
      <c r="L350" s="260"/>
      <c r="M350" s="403"/>
    </row>
    <row r="351" spans="1:13" s="102" customFormat="1" x14ac:dyDescent="0.25">
      <c r="A351" s="164" t="s">
        <v>514</v>
      </c>
      <c r="B351" s="475">
        <v>0.8</v>
      </c>
      <c r="C351" s="475">
        <f>1-B351</f>
        <v>0.19999999999999996</v>
      </c>
      <c r="D351" s="462">
        <v>16502.800000000003</v>
      </c>
      <c r="E351" s="455">
        <v>0</v>
      </c>
      <c r="F351" s="456">
        <v>0</v>
      </c>
      <c r="G351" s="457">
        <v>0</v>
      </c>
      <c r="H351" s="458">
        <v>0</v>
      </c>
      <c r="I351" s="459">
        <v>16502.800000000003</v>
      </c>
      <c r="J351" s="426"/>
      <c r="K351" s="427"/>
      <c r="L351" s="260"/>
      <c r="M351" s="403"/>
    </row>
    <row r="352" spans="1:13" s="102" customFormat="1" x14ac:dyDescent="0.25">
      <c r="A352" s="165" t="s">
        <v>515</v>
      </c>
      <c r="B352" s="461">
        <v>0.7</v>
      </c>
      <c r="C352" s="461">
        <f>1-B352</f>
        <v>0.30000000000000004</v>
      </c>
      <c r="D352" s="449">
        <v>14529.299999999997</v>
      </c>
      <c r="E352" s="450">
        <v>38500</v>
      </c>
      <c r="F352" s="451">
        <v>48429.999999999993</v>
      </c>
      <c r="G352" s="452">
        <v>33900.999999999993</v>
      </c>
      <c r="H352" s="453">
        <v>14529</v>
      </c>
      <c r="I352" s="460">
        <v>0.29999999999745341</v>
      </c>
      <c r="J352" s="426"/>
      <c r="K352" s="427"/>
      <c r="L352" s="260"/>
      <c r="M352" s="403"/>
    </row>
    <row r="353" spans="1:13" s="102" customFormat="1" x14ac:dyDescent="0.25">
      <c r="A353" s="164" t="s">
        <v>517</v>
      </c>
      <c r="B353" s="475">
        <v>0.8</v>
      </c>
      <c r="C353" s="475">
        <f>1-B353</f>
        <v>0.19999999999999996</v>
      </c>
      <c r="D353" s="462">
        <v>17394.400000000001</v>
      </c>
      <c r="E353" s="455">
        <v>20000</v>
      </c>
      <c r="F353" s="456">
        <v>25000</v>
      </c>
      <c r="G353" s="457">
        <v>20000</v>
      </c>
      <c r="H353" s="458">
        <v>4999.9999999999991</v>
      </c>
      <c r="I353" s="459">
        <v>12394.400000000001</v>
      </c>
      <c r="J353" s="426"/>
      <c r="K353" s="427"/>
      <c r="L353" s="260"/>
      <c r="M353" s="403"/>
    </row>
    <row r="354" spans="1:13" s="102" customFormat="1" x14ac:dyDescent="0.25">
      <c r="A354" s="165" t="s">
        <v>518</v>
      </c>
      <c r="B354" s="461">
        <v>0.7</v>
      </c>
      <c r="C354" s="461">
        <f>1-B354</f>
        <v>0.30000000000000004</v>
      </c>
      <c r="D354" s="449">
        <v>60000</v>
      </c>
      <c r="E354" s="450">
        <v>275800</v>
      </c>
      <c r="F354" s="451">
        <v>199999.99999999997</v>
      </c>
      <c r="G354" s="452">
        <v>139999.99999999997</v>
      </c>
      <c r="H354" s="453">
        <v>60000</v>
      </c>
      <c r="I354" s="460">
        <v>0</v>
      </c>
      <c r="J354" s="426"/>
      <c r="K354" s="427"/>
      <c r="L354" s="260"/>
      <c r="M354" s="403"/>
    </row>
    <row r="355" spans="1:13" s="102" customFormat="1" x14ac:dyDescent="0.25">
      <c r="A355" s="164" t="s">
        <v>519</v>
      </c>
      <c r="B355" s="475">
        <v>0.8</v>
      </c>
      <c r="C355" s="475">
        <f>1-B355</f>
        <v>0.19999999999999996</v>
      </c>
      <c r="D355" s="462">
        <v>26647.5</v>
      </c>
      <c r="E355" s="455">
        <v>61600</v>
      </c>
      <c r="F355" s="456">
        <v>77000</v>
      </c>
      <c r="G355" s="457">
        <v>61600</v>
      </c>
      <c r="H355" s="458">
        <v>15399.999999999996</v>
      </c>
      <c r="I355" s="459">
        <v>11247.500000000004</v>
      </c>
      <c r="J355" s="426"/>
      <c r="K355" s="427"/>
      <c r="L355" s="260"/>
      <c r="M355" s="403"/>
    </row>
    <row r="356" spans="1:13" s="102" customFormat="1" x14ac:dyDescent="0.25">
      <c r="A356" s="165" t="s">
        <v>1383</v>
      </c>
      <c r="B356" s="461">
        <v>0.8</v>
      </c>
      <c r="C356" s="461">
        <v>0.19999999999999996</v>
      </c>
      <c r="D356" s="449">
        <v>7500</v>
      </c>
      <c r="E356" s="450">
        <v>9582.23</v>
      </c>
      <c r="F356" s="451">
        <v>11977.787499999999</v>
      </c>
      <c r="G356" s="452">
        <v>9582.23</v>
      </c>
      <c r="H356" s="453">
        <v>2395.557499999999</v>
      </c>
      <c r="I356" s="460">
        <v>5104.442500000001</v>
      </c>
      <c r="J356" s="426"/>
      <c r="K356" s="427"/>
      <c r="L356" s="260"/>
      <c r="M356" s="403"/>
    </row>
    <row r="357" spans="1:13" s="102" customFormat="1" x14ac:dyDescent="0.25">
      <c r="A357" s="164" t="s">
        <v>1384</v>
      </c>
      <c r="B357" s="475">
        <v>0.6</v>
      </c>
      <c r="C357" s="475">
        <v>0.4</v>
      </c>
      <c r="D357" s="462">
        <v>5000</v>
      </c>
      <c r="E357" s="455">
        <v>9582.23</v>
      </c>
      <c r="F357" s="456">
        <v>12500</v>
      </c>
      <c r="G357" s="457">
        <v>7500</v>
      </c>
      <c r="H357" s="458">
        <v>5000</v>
      </c>
      <c r="I357" s="459">
        <v>0</v>
      </c>
      <c r="J357" s="426"/>
      <c r="K357" s="427"/>
      <c r="L357" s="260"/>
      <c r="M357" s="403"/>
    </row>
    <row r="358" spans="1:13" s="102" customFormat="1" x14ac:dyDescent="0.25">
      <c r="A358" s="165" t="s">
        <v>1385</v>
      </c>
      <c r="B358" s="461">
        <v>0.6</v>
      </c>
      <c r="C358" s="461">
        <v>0.4</v>
      </c>
      <c r="D358" s="449">
        <v>7097</v>
      </c>
      <c r="E358" s="450">
        <v>18206.23</v>
      </c>
      <c r="F358" s="451">
        <v>17742.5</v>
      </c>
      <c r="G358" s="452">
        <v>10645.5</v>
      </c>
      <c r="H358" s="453">
        <v>7097</v>
      </c>
      <c r="I358" s="460">
        <v>0</v>
      </c>
      <c r="J358" s="426"/>
      <c r="K358" s="427"/>
      <c r="L358" s="260"/>
      <c r="M358" s="403"/>
    </row>
    <row r="359" spans="1:13" s="102" customFormat="1" x14ac:dyDescent="0.25">
      <c r="A359" s="164" t="s">
        <v>521</v>
      </c>
      <c r="B359" s="475">
        <v>0.7</v>
      </c>
      <c r="C359" s="475">
        <f>1-B359</f>
        <v>0.30000000000000004</v>
      </c>
      <c r="D359" s="462">
        <v>24575.699999999997</v>
      </c>
      <c r="E359" s="455">
        <v>980</v>
      </c>
      <c r="F359" s="456">
        <v>1400</v>
      </c>
      <c r="G359" s="457">
        <v>979.99999999999989</v>
      </c>
      <c r="H359" s="458">
        <v>420.00000000000006</v>
      </c>
      <c r="I359" s="459">
        <v>24155.699999999997</v>
      </c>
      <c r="J359" s="426"/>
      <c r="K359" s="427"/>
      <c r="L359" s="260"/>
      <c r="M359" s="403"/>
    </row>
    <row r="360" spans="1:13" s="102" customFormat="1" x14ac:dyDescent="0.25">
      <c r="A360" s="165" t="s">
        <v>522</v>
      </c>
      <c r="B360" s="461">
        <v>0.8</v>
      </c>
      <c r="C360" s="461">
        <f>1-B360</f>
        <v>0.19999999999999996</v>
      </c>
      <c r="D360" s="449">
        <v>7166</v>
      </c>
      <c r="E360" s="450">
        <v>0</v>
      </c>
      <c r="F360" s="451">
        <v>0</v>
      </c>
      <c r="G360" s="452">
        <v>0</v>
      </c>
      <c r="H360" s="453">
        <v>0</v>
      </c>
      <c r="I360" s="460">
        <v>7166</v>
      </c>
      <c r="J360" s="426"/>
      <c r="K360" s="427"/>
      <c r="L360" s="260"/>
      <c r="M360" s="403"/>
    </row>
    <row r="361" spans="1:13" s="102" customFormat="1" x14ac:dyDescent="0.25">
      <c r="A361" s="164" t="s">
        <v>1386</v>
      </c>
      <c r="B361" s="475">
        <v>0.8</v>
      </c>
      <c r="C361" s="475">
        <v>0.19999999999999996</v>
      </c>
      <c r="D361" s="462">
        <v>7500</v>
      </c>
      <c r="E361" s="455">
        <v>17727.12</v>
      </c>
      <c r="F361" s="456">
        <v>22158.899999999998</v>
      </c>
      <c r="G361" s="457">
        <v>17727.12</v>
      </c>
      <c r="H361" s="458">
        <v>4431.7799999999988</v>
      </c>
      <c r="I361" s="459">
        <v>3068.2200000000012</v>
      </c>
      <c r="J361" s="426"/>
      <c r="K361" s="427"/>
      <c r="L361" s="260"/>
      <c r="M361" s="403"/>
    </row>
    <row r="362" spans="1:13" s="102" customFormat="1" x14ac:dyDescent="0.25">
      <c r="A362" s="165" t="s">
        <v>523</v>
      </c>
      <c r="B362" s="461">
        <v>0.7</v>
      </c>
      <c r="C362" s="461">
        <f>1-B362</f>
        <v>0.30000000000000004</v>
      </c>
      <c r="D362" s="449">
        <v>3991</v>
      </c>
      <c r="E362" s="450">
        <v>13300</v>
      </c>
      <c r="F362" s="451">
        <v>13303.333333333332</v>
      </c>
      <c r="G362" s="452">
        <v>9312.3333333333321</v>
      </c>
      <c r="H362" s="453">
        <v>3991</v>
      </c>
      <c r="I362" s="460">
        <v>0</v>
      </c>
      <c r="J362" s="426"/>
      <c r="K362" s="427"/>
      <c r="L362" s="260"/>
      <c r="M362" s="403"/>
    </row>
    <row r="363" spans="1:13" s="102" customFormat="1" x14ac:dyDescent="0.25">
      <c r="A363" s="164" t="s">
        <v>1189</v>
      </c>
      <c r="B363" s="475">
        <v>0.7</v>
      </c>
      <c r="C363" s="475">
        <v>0.30000000000000004</v>
      </c>
      <c r="D363" s="462">
        <v>5000</v>
      </c>
      <c r="E363" s="455">
        <v>9582.23</v>
      </c>
      <c r="F363" s="456">
        <v>13688.9</v>
      </c>
      <c r="G363" s="457">
        <v>9582.23</v>
      </c>
      <c r="H363" s="458">
        <v>4106.67</v>
      </c>
      <c r="I363" s="459">
        <v>893.32999999999993</v>
      </c>
      <c r="J363" s="426"/>
      <c r="K363" s="427"/>
      <c r="L363" s="260"/>
      <c r="M363" s="403"/>
    </row>
    <row r="364" spans="1:13" s="102" customFormat="1" x14ac:dyDescent="0.25">
      <c r="A364" s="165" t="s">
        <v>524</v>
      </c>
      <c r="B364" s="461">
        <v>0.7</v>
      </c>
      <c r="C364" s="461">
        <f>1-B364</f>
        <v>0.30000000000000004</v>
      </c>
      <c r="D364" s="449">
        <v>11168.8</v>
      </c>
      <c r="E364" s="450">
        <v>1190</v>
      </c>
      <c r="F364" s="451">
        <v>1700</v>
      </c>
      <c r="G364" s="452">
        <v>1190</v>
      </c>
      <c r="H364" s="453">
        <v>510.00000000000006</v>
      </c>
      <c r="I364" s="460">
        <v>10658.8</v>
      </c>
      <c r="J364" s="426"/>
      <c r="K364" s="427"/>
      <c r="L364" s="260"/>
      <c r="M364" s="403"/>
    </row>
    <row r="365" spans="1:13" s="102" customFormat="1" x14ac:dyDescent="0.25">
      <c r="A365" s="164" t="s">
        <v>525</v>
      </c>
      <c r="B365" s="475">
        <v>0.6</v>
      </c>
      <c r="C365" s="475">
        <f>1-B365</f>
        <v>0.4</v>
      </c>
      <c r="D365" s="462">
        <v>23865.399999999998</v>
      </c>
      <c r="E365" s="455">
        <v>54600</v>
      </c>
      <c r="F365" s="456">
        <v>59662.5</v>
      </c>
      <c r="G365" s="457">
        <v>35797.5</v>
      </c>
      <c r="H365" s="458">
        <v>23865</v>
      </c>
      <c r="I365" s="459">
        <v>0.39999999999781721</v>
      </c>
      <c r="J365" s="426"/>
      <c r="K365" s="427"/>
      <c r="L365" s="260"/>
      <c r="M365" s="403"/>
    </row>
    <row r="366" spans="1:13" s="102" customFormat="1" x14ac:dyDescent="0.25">
      <c r="A366" s="165" t="s">
        <v>526</v>
      </c>
      <c r="B366" s="461">
        <v>0.7</v>
      </c>
      <c r="C366" s="461">
        <f>1-B366</f>
        <v>0.30000000000000004</v>
      </c>
      <c r="D366" s="449">
        <v>21464.400000000001</v>
      </c>
      <c r="E366" s="450">
        <v>0</v>
      </c>
      <c r="F366" s="451">
        <v>0</v>
      </c>
      <c r="G366" s="452">
        <v>0</v>
      </c>
      <c r="H366" s="453">
        <v>0</v>
      </c>
      <c r="I366" s="460">
        <v>21464.400000000001</v>
      </c>
      <c r="J366" s="426"/>
      <c r="K366" s="427"/>
      <c r="L366" s="260"/>
      <c r="M366" s="403"/>
    </row>
    <row r="367" spans="1:13" s="102" customFormat="1" x14ac:dyDescent="0.25">
      <c r="A367" s="164" t="s">
        <v>528</v>
      </c>
      <c r="B367" s="475">
        <v>0.7</v>
      </c>
      <c r="C367" s="475">
        <f>1-B367</f>
        <v>0.30000000000000004</v>
      </c>
      <c r="D367" s="462">
        <v>219.99999999999636</v>
      </c>
      <c r="E367" s="455">
        <v>0</v>
      </c>
      <c r="F367" s="456">
        <v>0</v>
      </c>
      <c r="G367" s="457">
        <v>0</v>
      </c>
      <c r="H367" s="458">
        <v>0</v>
      </c>
      <c r="I367" s="459">
        <v>219.99999999999636</v>
      </c>
      <c r="J367" s="426"/>
      <c r="K367" s="427"/>
      <c r="L367" s="260"/>
      <c r="M367" s="403"/>
    </row>
    <row r="368" spans="1:13" s="102" customFormat="1" x14ac:dyDescent="0.25">
      <c r="A368" s="165" t="s">
        <v>1190</v>
      </c>
      <c r="B368" s="461">
        <v>0.7</v>
      </c>
      <c r="C368" s="461">
        <v>0.30000000000000004</v>
      </c>
      <c r="D368" s="449">
        <v>5000</v>
      </c>
      <c r="E368" s="450" t="s">
        <v>1176</v>
      </c>
      <c r="F368" s="451" t="s">
        <v>1176</v>
      </c>
      <c r="G368" s="452" t="s">
        <v>1176</v>
      </c>
      <c r="H368" s="453" t="s">
        <v>1176</v>
      </c>
      <c r="I368" s="460" t="s">
        <v>1176</v>
      </c>
      <c r="J368" s="426"/>
      <c r="K368" s="427"/>
      <c r="L368" s="260"/>
      <c r="M368" s="403"/>
    </row>
    <row r="369" spans="1:13" s="102" customFormat="1" x14ac:dyDescent="0.25">
      <c r="A369" s="164" t="s">
        <v>1173</v>
      </c>
      <c r="B369" s="475">
        <v>0.6</v>
      </c>
      <c r="C369" s="475">
        <v>0.4</v>
      </c>
      <c r="D369" s="462">
        <v>7500</v>
      </c>
      <c r="E369" s="455">
        <v>9582.23</v>
      </c>
      <c r="F369" s="456">
        <v>15970.383333333333</v>
      </c>
      <c r="G369" s="457">
        <v>9582.23</v>
      </c>
      <c r="H369" s="458">
        <v>6388.1533333333336</v>
      </c>
      <c r="I369" s="459">
        <v>1111.8466666666664</v>
      </c>
      <c r="J369" s="426"/>
      <c r="K369" s="427"/>
      <c r="L369" s="260"/>
      <c r="M369" s="403"/>
    </row>
    <row r="370" spans="1:13" s="102" customFormat="1" x14ac:dyDescent="0.25">
      <c r="A370" s="165" t="s">
        <v>1173</v>
      </c>
      <c r="B370" s="461">
        <v>0.6</v>
      </c>
      <c r="C370" s="461">
        <v>0.4</v>
      </c>
      <c r="D370" s="449">
        <v>5000</v>
      </c>
      <c r="E370" s="450">
        <v>22978.18</v>
      </c>
      <c r="F370" s="451">
        <v>12500</v>
      </c>
      <c r="G370" s="452">
        <v>7500</v>
      </c>
      <c r="H370" s="453">
        <v>5000</v>
      </c>
      <c r="I370" s="460">
        <v>0</v>
      </c>
      <c r="J370" s="426"/>
      <c r="K370" s="427"/>
      <c r="L370" s="260"/>
      <c r="M370" s="403"/>
    </row>
    <row r="371" spans="1:13" s="102" customFormat="1" x14ac:dyDescent="0.25">
      <c r="A371" s="164" t="s">
        <v>530</v>
      </c>
      <c r="B371" s="475">
        <v>0.6</v>
      </c>
      <c r="C371" s="475">
        <f>1-B371</f>
        <v>0.4</v>
      </c>
      <c r="D371" s="462">
        <v>8681.1999999999971</v>
      </c>
      <c r="E371" s="455">
        <v>36600</v>
      </c>
      <c r="F371" s="456">
        <v>21702.5</v>
      </c>
      <c r="G371" s="457">
        <v>13021.5</v>
      </c>
      <c r="H371" s="458">
        <v>8681</v>
      </c>
      <c r="I371" s="459">
        <v>0.19999999999708962</v>
      </c>
      <c r="J371" s="426"/>
      <c r="K371" s="427"/>
      <c r="L371" s="260"/>
      <c r="M371" s="403"/>
    </row>
    <row r="372" spans="1:13" s="102" customFormat="1" x14ac:dyDescent="0.25">
      <c r="A372" s="165" t="s">
        <v>1387</v>
      </c>
      <c r="B372" s="461">
        <v>0.6</v>
      </c>
      <c r="C372" s="461">
        <v>0.4</v>
      </c>
      <c r="D372" s="449">
        <v>7500</v>
      </c>
      <c r="E372" s="450">
        <v>9582.23</v>
      </c>
      <c r="F372" s="451">
        <v>15970.383333333333</v>
      </c>
      <c r="G372" s="452">
        <v>9582.23</v>
      </c>
      <c r="H372" s="453">
        <v>6388.1533333333336</v>
      </c>
      <c r="I372" s="460">
        <v>1111.8466666666664</v>
      </c>
      <c r="J372" s="426"/>
      <c r="K372" s="427"/>
      <c r="L372" s="260"/>
      <c r="M372" s="403"/>
    </row>
    <row r="373" spans="1:13" s="102" customFormat="1" x14ac:dyDescent="0.25">
      <c r="A373" s="164" t="s">
        <v>1388</v>
      </c>
      <c r="B373" s="475">
        <v>0.6</v>
      </c>
      <c r="C373" s="475">
        <v>0.4</v>
      </c>
      <c r="D373" s="462">
        <v>10000</v>
      </c>
      <c r="E373" s="455">
        <v>17966.669999999998</v>
      </c>
      <c r="F373" s="456">
        <v>25000</v>
      </c>
      <c r="G373" s="457">
        <v>15000</v>
      </c>
      <c r="H373" s="458">
        <v>10000</v>
      </c>
      <c r="I373" s="459">
        <v>0</v>
      </c>
      <c r="J373" s="426"/>
      <c r="K373" s="427"/>
      <c r="L373" s="260"/>
      <c r="M373" s="403"/>
    </row>
    <row r="374" spans="1:13" s="102" customFormat="1" x14ac:dyDescent="0.25">
      <c r="A374" s="165" t="s">
        <v>531</v>
      </c>
      <c r="B374" s="461">
        <v>0.7</v>
      </c>
      <c r="C374" s="461">
        <f>1-B374</f>
        <v>0.30000000000000004</v>
      </c>
      <c r="D374" s="449">
        <v>10</v>
      </c>
      <c r="E374" s="450">
        <v>4900</v>
      </c>
      <c r="F374" s="451">
        <v>33.333333333333329</v>
      </c>
      <c r="G374" s="452">
        <v>23.333333333333329</v>
      </c>
      <c r="H374" s="453">
        <v>10</v>
      </c>
      <c r="I374" s="460">
        <v>0</v>
      </c>
      <c r="J374" s="426"/>
      <c r="K374" s="427"/>
      <c r="L374" s="260"/>
      <c r="M374" s="403"/>
    </row>
    <row r="375" spans="1:13" s="102" customFormat="1" x14ac:dyDescent="0.25">
      <c r="A375" s="164" t="s">
        <v>532</v>
      </c>
      <c r="B375" s="475">
        <v>0.5</v>
      </c>
      <c r="C375" s="475">
        <f>1-B375</f>
        <v>0.5</v>
      </c>
      <c r="D375" s="462">
        <v>16000</v>
      </c>
      <c r="E375" s="455">
        <v>5500</v>
      </c>
      <c r="F375" s="456">
        <v>11000</v>
      </c>
      <c r="G375" s="457">
        <v>5500</v>
      </c>
      <c r="H375" s="458">
        <v>5500</v>
      </c>
      <c r="I375" s="459">
        <v>10500</v>
      </c>
      <c r="J375" s="426"/>
      <c r="K375" s="427"/>
      <c r="L375" s="260"/>
      <c r="M375" s="403"/>
    </row>
    <row r="376" spans="1:13" s="102" customFormat="1" x14ac:dyDescent="0.25">
      <c r="A376" s="165" t="s">
        <v>533</v>
      </c>
      <c r="B376" s="461">
        <v>0.5</v>
      </c>
      <c r="C376" s="461">
        <f>1-B376</f>
        <v>0.5</v>
      </c>
      <c r="D376" s="449">
        <v>22160</v>
      </c>
      <c r="E376" s="450">
        <v>55000</v>
      </c>
      <c r="F376" s="451">
        <v>44320</v>
      </c>
      <c r="G376" s="452">
        <v>22160</v>
      </c>
      <c r="H376" s="453">
        <v>22160</v>
      </c>
      <c r="I376" s="460">
        <v>0</v>
      </c>
      <c r="J376" s="426"/>
      <c r="K376" s="427"/>
      <c r="L376" s="260"/>
      <c r="M376" s="403"/>
    </row>
    <row r="377" spans="1:13" s="102" customFormat="1" x14ac:dyDescent="0.25">
      <c r="A377" s="164" t="s">
        <v>1191</v>
      </c>
      <c r="B377" s="475">
        <v>0.5</v>
      </c>
      <c r="C377" s="475">
        <v>0.5</v>
      </c>
      <c r="D377" s="462">
        <v>5000</v>
      </c>
      <c r="E377" s="455" t="s">
        <v>1176</v>
      </c>
      <c r="F377" s="456" t="s">
        <v>1176</v>
      </c>
      <c r="G377" s="457" t="s">
        <v>1176</v>
      </c>
      <c r="H377" s="458" t="s">
        <v>1176</v>
      </c>
      <c r="I377" s="459" t="s">
        <v>1176</v>
      </c>
      <c r="J377" s="426"/>
      <c r="K377" s="427"/>
      <c r="L377" s="260"/>
      <c r="M377" s="403"/>
    </row>
    <row r="378" spans="1:13" s="102" customFormat="1" x14ac:dyDescent="0.25">
      <c r="A378" s="165" t="s">
        <v>1389</v>
      </c>
      <c r="B378" s="461">
        <v>0.6</v>
      </c>
      <c r="C378" s="461">
        <v>0.4</v>
      </c>
      <c r="D378" s="449">
        <v>4597</v>
      </c>
      <c r="E378" s="450">
        <v>11259.12</v>
      </c>
      <c r="F378" s="451">
        <v>11492.5</v>
      </c>
      <c r="G378" s="452">
        <v>6895.5</v>
      </c>
      <c r="H378" s="453">
        <v>4597</v>
      </c>
      <c r="I378" s="460">
        <v>0</v>
      </c>
      <c r="J378" s="426"/>
      <c r="K378" s="427"/>
      <c r="L378" s="260"/>
      <c r="M378" s="403"/>
    </row>
    <row r="379" spans="1:13" s="102" customFormat="1" x14ac:dyDescent="0.25">
      <c r="A379" s="164" t="s">
        <v>1390</v>
      </c>
      <c r="B379" s="475">
        <v>0.7</v>
      </c>
      <c r="C379" s="475">
        <v>0.30000000000000004</v>
      </c>
      <c r="D379" s="462">
        <v>7500</v>
      </c>
      <c r="E379" s="455">
        <v>9582.23</v>
      </c>
      <c r="F379" s="456">
        <v>13688.9</v>
      </c>
      <c r="G379" s="457">
        <v>9582.23</v>
      </c>
      <c r="H379" s="458">
        <v>4106.67</v>
      </c>
      <c r="I379" s="459">
        <v>3393.33</v>
      </c>
      <c r="J379" s="426"/>
      <c r="K379" s="427"/>
      <c r="L379" s="260"/>
      <c r="M379" s="403"/>
    </row>
    <row r="380" spans="1:13" s="102" customFormat="1" x14ac:dyDescent="0.25">
      <c r="A380" s="165" t="s">
        <v>534</v>
      </c>
      <c r="B380" s="461">
        <v>0.6</v>
      </c>
      <c r="C380" s="461">
        <f>1-B380</f>
        <v>0.4</v>
      </c>
      <c r="D380" s="449">
        <v>60000</v>
      </c>
      <c r="E380" s="450">
        <v>35400</v>
      </c>
      <c r="F380" s="451">
        <v>59000</v>
      </c>
      <c r="G380" s="452">
        <v>35400</v>
      </c>
      <c r="H380" s="453">
        <v>23600</v>
      </c>
      <c r="I380" s="460">
        <v>36400</v>
      </c>
      <c r="J380" s="426"/>
      <c r="K380" s="427"/>
      <c r="L380" s="260"/>
      <c r="M380" s="403"/>
    </row>
    <row r="381" spans="1:13" s="102" customFormat="1" x14ac:dyDescent="0.25">
      <c r="A381" s="164" t="s">
        <v>535</v>
      </c>
      <c r="B381" s="475">
        <v>0.7</v>
      </c>
      <c r="C381" s="475">
        <f>1-B381</f>
        <v>0.30000000000000004</v>
      </c>
      <c r="D381" s="462">
        <v>6451.4999999999964</v>
      </c>
      <c r="E381" s="455">
        <v>0</v>
      </c>
      <c r="F381" s="456">
        <v>0</v>
      </c>
      <c r="G381" s="457">
        <v>0</v>
      </c>
      <c r="H381" s="458">
        <v>0</v>
      </c>
      <c r="I381" s="459">
        <v>6451.4999999999964</v>
      </c>
      <c r="J381" s="426"/>
      <c r="K381" s="427"/>
      <c r="L381" s="260"/>
      <c r="M381" s="403"/>
    </row>
    <row r="382" spans="1:13" s="102" customFormat="1" x14ac:dyDescent="0.25">
      <c r="A382" s="165" t="s">
        <v>1391</v>
      </c>
      <c r="B382" s="461">
        <v>0.7</v>
      </c>
      <c r="C382" s="461">
        <v>0.30000000000000004</v>
      </c>
      <c r="D382" s="449">
        <v>7500</v>
      </c>
      <c r="E382" s="450">
        <v>9582.23</v>
      </c>
      <c r="F382" s="451">
        <v>13688.9</v>
      </c>
      <c r="G382" s="452">
        <v>9582.23</v>
      </c>
      <c r="H382" s="453">
        <v>4106.67</v>
      </c>
      <c r="I382" s="460">
        <v>3393.33</v>
      </c>
      <c r="J382" s="426"/>
      <c r="K382" s="427"/>
      <c r="L382" s="260"/>
      <c r="M382" s="403"/>
    </row>
    <row r="383" spans="1:13" s="102" customFormat="1" x14ac:dyDescent="0.25">
      <c r="A383" s="164" t="s">
        <v>1392</v>
      </c>
      <c r="B383" s="475">
        <v>0.7</v>
      </c>
      <c r="C383" s="475">
        <v>0.30000000000000004</v>
      </c>
      <c r="D383" s="462">
        <v>4698</v>
      </c>
      <c r="E383" s="455">
        <v>9582.23</v>
      </c>
      <c r="F383" s="456">
        <v>13688.9</v>
      </c>
      <c r="G383" s="457">
        <v>9582.23</v>
      </c>
      <c r="H383" s="458">
        <v>4106.67</v>
      </c>
      <c r="I383" s="459">
        <v>591.32999999999993</v>
      </c>
      <c r="J383" s="426"/>
      <c r="K383" s="427"/>
      <c r="L383" s="260"/>
      <c r="M383" s="403"/>
    </row>
    <row r="384" spans="1:13" s="102" customFormat="1" x14ac:dyDescent="0.25">
      <c r="A384" s="165" t="s">
        <v>1393</v>
      </c>
      <c r="B384" s="461">
        <v>0.6</v>
      </c>
      <c r="C384" s="461">
        <v>0.4</v>
      </c>
      <c r="D384" s="449">
        <v>7500</v>
      </c>
      <c r="E384" s="450">
        <v>9582.23</v>
      </c>
      <c r="F384" s="451">
        <v>15970.383333333333</v>
      </c>
      <c r="G384" s="452">
        <v>9582.23</v>
      </c>
      <c r="H384" s="453">
        <v>6388.1533333333336</v>
      </c>
      <c r="I384" s="460">
        <v>1111.8466666666664</v>
      </c>
      <c r="J384" s="426"/>
      <c r="K384" s="427"/>
      <c r="L384" s="260"/>
      <c r="M384" s="403"/>
    </row>
    <row r="385" spans="1:13" s="102" customFormat="1" x14ac:dyDescent="0.25">
      <c r="A385" s="164" t="s">
        <v>1394</v>
      </c>
      <c r="B385" s="475">
        <v>0.7</v>
      </c>
      <c r="C385" s="475">
        <v>0.30000000000000004</v>
      </c>
      <c r="D385" s="462">
        <v>10000</v>
      </c>
      <c r="E385" s="455" t="s">
        <v>1176</v>
      </c>
      <c r="F385" s="456" t="s">
        <v>1176</v>
      </c>
      <c r="G385" s="457" t="s">
        <v>1176</v>
      </c>
      <c r="H385" s="458" t="s">
        <v>1176</v>
      </c>
      <c r="I385" s="459" t="s">
        <v>1176</v>
      </c>
      <c r="J385" s="426"/>
      <c r="K385" s="427"/>
      <c r="L385" s="260"/>
      <c r="M385" s="403"/>
    </row>
    <row r="386" spans="1:13" s="102" customFormat="1" x14ac:dyDescent="0.25">
      <c r="A386" s="165" t="s">
        <v>1395</v>
      </c>
      <c r="B386" s="461">
        <v>0.7</v>
      </c>
      <c r="C386" s="461">
        <v>0.30000000000000004</v>
      </c>
      <c r="D386" s="449">
        <v>7500</v>
      </c>
      <c r="E386" s="450">
        <v>16768.900000000001</v>
      </c>
      <c r="F386" s="451">
        <v>23955.571428571431</v>
      </c>
      <c r="G386" s="452">
        <v>16768.900000000001</v>
      </c>
      <c r="H386" s="453">
        <v>7186.6714285714306</v>
      </c>
      <c r="I386" s="460">
        <v>313.32857142856938</v>
      </c>
      <c r="J386" s="426"/>
      <c r="K386" s="427"/>
      <c r="L386" s="260"/>
      <c r="M386" s="403"/>
    </row>
    <row r="387" spans="1:13" s="102" customFormat="1" x14ac:dyDescent="0.25">
      <c r="A387" s="164" t="s">
        <v>537</v>
      </c>
      <c r="B387" s="475">
        <v>0.7</v>
      </c>
      <c r="C387" s="475">
        <f>1-B387</f>
        <v>0.30000000000000004</v>
      </c>
      <c r="D387" s="462">
        <v>1012.0999999999985</v>
      </c>
      <c r="E387" s="455">
        <v>2100</v>
      </c>
      <c r="F387" s="456">
        <v>3000</v>
      </c>
      <c r="G387" s="457">
        <v>2100</v>
      </c>
      <c r="H387" s="458">
        <v>900.00000000000011</v>
      </c>
      <c r="I387" s="459">
        <v>112.09999999999843</v>
      </c>
      <c r="J387" s="426"/>
      <c r="K387" s="427"/>
      <c r="L387" s="260"/>
      <c r="M387" s="403"/>
    </row>
    <row r="388" spans="1:13" s="102" customFormat="1" x14ac:dyDescent="0.25">
      <c r="A388" s="165" t="s">
        <v>538</v>
      </c>
      <c r="B388" s="461">
        <v>0.8</v>
      </c>
      <c r="C388" s="461">
        <f>1-B388</f>
        <v>0.19999999999999996</v>
      </c>
      <c r="D388" s="449">
        <v>30000</v>
      </c>
      <c r="E388" s="450">
        <v>0</v>
      </c>
      <c r="F388" s="451">
        <v>0</v>
      </c>
      <c r="G388" s="452">
        <v>0</v>
      </c>
      <c r="H388" s="453">
        <v>0</v>
      </c>
      <c r="I388" s="460">
        <v>30000</v>
      </c>
      <c r="J388" s="426"/>
      <c r="K388" s="427"/>
      <c r="L388" s="260"/>
      <c r="M388" s="403"/>
    </row>
    <row r="389" spans="1:13" s="102" customFormat="1" x14ac:dyDescent="0.25">
      <c r="A389" s="164" t="s">
        <v>1192</v>
      </c>
      <c r="B389" s="475">
        <v>0.8</v>
      </c>
      <c r="C389" s="475">
        <v>0.19999999999999996</v>
      </c>
      <c r="D389" s="462">
        <v>5000</v>
      </c>
      <c r="E389" s="455">
        <v>9582.23</v>
      </c>
      <c r="F389" s="456">
        <v>11977.787499999999</v>
      </c>
      <c r="G389" s="457">
        <v>9582.23</v>
      </c>
      <c r="H389" s="458">
        <v>2395.557499999999</v>
      </c>
      <c r="I389" s="459">
        <v>2604.442500000001</v>
      </c>
      <c r="J389" s="426"/>
      <c r="K389" s="427"/>
      <c r="L389" s="260"/>
      <c r="M389" s="403"/>
    </row>
    <row r="390" spans="1:13" s="102" customFormat="1" x14ac:dyDescent="0.25">
      <c r="A390" s="165" t="s">
        <v>541</v>
      </c>
      <c r="B390" s="461">
        <v>0.6</v>
      </c>
      <c r="C390" s="461">
        <f>1-B390</f>
        <v>0.4</v>
      </c>
      <c r="D390" s="449">
        <v>27.599999999998545</v>
      </c>
      <c r="E390" s="450">
        <v>24000</v>
      </c>
      <c r="F390" s="451">
        <v>70</v>
      </c>
      <c r="G390" s="452">
        <v>42</v>
      </c>
      <c r="H390" s="453">
        <v>28</v>
      </c>
      <c r="I390" s="460">
        <v>-0.40000000000145519</v>
      </c>
      <c r="J390" s="426"/>
      <c r="K390" s="427"/>
      <c r="L390" s="260"/>
      <c r="M390" s="403"/>
    </row>
    <row r="391" spans="1:13" s="102" customFormat="1" x14ac:dyDescent="0.25">
      <c r="A391" s="164" t="s">
        <v>542</v>
      </c>
      <c r="B391" s="475">
        <v>0.8</v>
      </c>
      <c r="C391" s="475">
        <f>1-B391</f>
        <v>0.19999999999999996</v>
      </c>
      <c r="D391" s="462">
        <v>1401.4000000000015</v>
      </c>
      <c r="E391" s="455">
        <v>2080</v>
      </c>
      <c r="F391" s="456">
        <v>2600</v>
      </c>
      <c r="G391" s="457">
        <v>2080</v>
      </c>
      <c r="H391" s="458">
        <v>519.99999999999989</v>
      </c>
      <c r="I391" s="459">
        <v>881.40000000000157</v>
      </c>
      <c r="J391" s="426"/>
      <c r="K391" s="427"/>
      <c r="L391" s="260"/>
      <c r="M391" s="403"/>
    </row>
    <row r="392" spans="1:13" s="102" customFormat="1" x14ac:dyDescent="0.25">
      <c r="A392" s="165" t="s">
        <v>1396</v>
      </c>
      <c r="B392" s="461">
        <v>0.7</v>
      </c>
      <c r="C392" s="461">
        <v>0.30000000000000004</v>
      </c>
      <c r="D392" s="449">
        <v>5000</v>
      </c>
      <c r="E392" s="450" t="s">
        <v>1176</v>
      </c>
      <c r="F392" s="451" t="s">
        <v>1176</v>
      </c>
      <c r="G392" s="452" t="s">
        <v>1176</v>
      </c>
      <c r="H392" s="453" t="s">
        <v>1176</v>
      </c>
      <c r="I392" s="460" t="s">
        <v>1176</v>
      </c>
      <c r="J392" s="426"/>
      <c r="K392" s="427"/>
      <c r="L392" s="260"/>
      <c r="M392" s="403"/>
    </row>
    <row r="393" spans="1:13" s="102" customFormat="1" x14ac:dyDescent="0.25">
      <c r="A393" s="164" t="s">
        <v>545</v>
      </c>
      <c r="B393" s="475">
        <v>0.8</v>
      </c>
      <c r="C393" s="475">
        <f>1-B393</f>
        <v>0.19999999999999996</v>
      </c>
      <c r="D393" s="462">
        <v>43320</v>
      </c>
      <c r="E393" s="455">
        <v>800</v>
      </c>
      <c r="F393" s="456">
        <v>1000</v>
      </c>
      <c r="G393" s="457">
        <v>800</v>
      </c>
      <c r="H393" s="458">
        <v>199.99999999999994</v>
      </c>
      <c r="I393" s="459">
        <v>43120</v>
      </c>
      <c r="J393" s="426"/>
      <c r="K393" s="427"/>
      <c r="L393" s="260"/>
      <c r="M393" s="403"/>
    </row>
    <row r="394" spans="1:13" s="102" customFormat="1" x14ac:dyDescent="0.25">
      <c r="A394" s="165" t="s">
        <v>546</v>
      </c>
      <c r="B394" s="461">
        <v>0.5</v>
      </c>
      <c r="C394" s="461">
        <f>1-B394</f>
        <v>0.5</v>
      </c>
      <c r="D394" s="449">
        <v>10155</v>
      </c>
      <c r="E394" s="450">
        <v>23500</v>
      </c>
      <c r="F394" s="451">
        <v>20310</v>
      </c>
      <c r="G394" s="452">
        <v>10155</v>
      </c>
      <c r="H394" s="453">
        <v>10155</v>
      </c>
      <c r="I394" s="460">
        <v>0</v>
      </c>
      <c r="J394" s="426"/>
      <c r="K394" s="427"/>
      <c r="L394" s="260"/>
      <c r="M394" s="403"/>
    </row>
    <row r="395" spans="1:13" s="102" customFormat="1" x14ac:dyDescent="0.25">
      <c r="A395" s="164" t="s">
        <v>1397</v>
      </c>
      <c r="B395" s="475">
        <v>0.8</v>
      </c>
      <c r="C395" s="475">
        <v>0.19999999999999996</v>
      </c>
      <c r="D395" s="462">
        <v>10000</v>
      </c>
      <c r="E395" s="455">
        <v>37646.17</v>
      </c>
      <c r="F395" s="456">
        <v>47057.712499999994</v>
      </c>
      <c r="G395" s="457">
        <v>37646.17</v>
      </c>
      <c r="H395" s="458">
        <v>9411.5424999999959</v>
      </c>
      <c r="I395" s="459">
        <v>588.45750000000407</v>
      </c>
      <c r="J395" s="426"/>
      <c r="K395" s="427"/>
      <c r="L395" s="260"/>
      <c r="M395" s="403"/>
    </row>
    <row r="396" spans="1:13" s="102" customFormat="1" x14ac:dyDescent="0.25">
      <c r="A396" s="165" t="s">
        <v>1398</v>
      </c>
      <c r="B396" s="461">
        <v>0.8</v>
      </c>
      <c r="C396" s="461">
        <v>0.19999999999999996</v>
      </c>
      <c r="D396" s="449">
        <v>5000</v>
      </c>
      <c r="E396" s="450">
        <v>10530.87</v>
      </c>
      <c r="F396" s="451">
        <v>13163.5875</v>
      </c>
      <c r="G396" s="452">
        <v>10530.87</v>
      </c>
      <c r="H396" s="453">
        <v>2632.7174999999993</v>
      </c>
      <c r="I396" s="460">
        <v>2367.2825000000007</v>
      </c>
      <c r="J396" s="426"/>
      <c r="K396" s="427"/>
      <c r="L396" s="260"/>
      <c r="M396" s="403"/>
    </row>
    <row r="397" spans="1:13" s="102" customFormat="1" x14ac:dyDescent="0.25">
      <c r="A397" s="164" t="s">
        <v>547</v>
      </c>
      <c r="B397" s="475">
        <v>0.7</v>
      </c>
      <c r="C397" s="475">
        <f>1-B397</f>
        <v>0.30000000000000004</v>
      </c>
      <c r="D397" s="462">
        <v>600.5</v>
      </c>
      <c r="E397" s="455">
        <v>30100</v>
      </c>
      <c r="F397" s="456">
        <v>2001.6666666666663</v>
      </c>
      <c r="G397" s="457">
        <v>1401.1666666666663</v>
      </c>
      <c r="H397" s="458">
        <v>600.5</v>
      </c>
      <c r="I397" s="459">
        <v>0</v>
      </c>
      <c r="J397" s="426"/>
      <c r="K397" s="427"/>
      <c r="L397" s="260"/>
      <c r="M397" s="403"/>
    </row>
    <row r="398" spans="1:13" s="102" customFormat="1" x14ac:dyDescent="0.25">
      <c r="A398" s="165" t="s">
        <v>548</v>
      </c>
      <c r="B398" s="461">
        <v>0.8</v>
      </c>
      <c r="C398" s="461">
        <f>1-B398</f>
        <v>0.19999999999999996</v>
      </c>
      <c r="D398" s="449">
        <v>30000</v>
      </c>
      <c r="E398" s="450">
        <v>560</v>
      </c>
      <c r="F398" s="451">
        <v>700</v>
      </c>
      <c r="G398" s="452">
        <v>560</v>
      </c>
      <c r="H398" s="453">
        <v>139.99999999999997</v>
      </c>
      <c r="I398" s="460">
        <v>29860</v>
      </c>
      <c r="J398" s="426"/>
      <c r="K398" s="427"/>
      <c r="L398" s="260"/>
      <c r="M398" s="403"/>
    </row>
    <row r="399" spans="1:13" s="102" customFormat="1" x14ac:dyDescent="0.25">
      <c r="A399" s="164" t="s">
        <v>1399</v>
      </c>
      <c r="B399" s="475">
        <v>0.8</v>
      </c>
      <c r="C399" s="475">
        <v>0.19999999999999996</v>
      </c>
      <c r="D399" s="462">
        <v>5000</v>
      </c>
      <c r="E399" s="455" t="s">
        <v>1176</v>
      </c>
      <c r="F399" s="456" t="s">
        <v>1176</v>
      </c>
      <c r="G399" s="457" t="s">
        <v>1176</v>
      </c>
      <c r="H399" s="458" t="s">
        <v>1176</v>
      </c>
      <c r="I399" s="459" t="s">
        <v>1176</v>
      </c>
      <c r="J399" s="426"/>
      <c r="K399" s="427"/>
      <c r="L399" s="260"/>
      <c r="M399" s="403"/>
    </row>
    <row r="400" spans="1:13" s="102" customFormat="1" x14ac:dyDescent="0.25">
      <c r="A400" s="165" t="s">
        <v>1400</v>
      </c>
      <c r="B400" s="461">
        <v>0.7</v>
      </c>
      <c r="C400" s="461">
        <v>0.30000000000000004</v>
      </c>
      <c r="D400" s="449">
        <v>10000</v>
      </c>
      <c r="E400" s="450">
        <v>16323.32</v>
      </c>
      <c r="F400" s="451">
        <v>23319.028571428571</v>
      </c>
      <c r="G400" s="452">
        <v>16323.319999999998</v>
      </c>
      <c r="H400" s="453">
        <v>6995.7085714285722</v>
      </c>
      <c r="I400" s="460">
        <v>3004.2914285714278</v>
      </c>
      <c r="J400" s="426"/>
      <c r="K400" s="427"/>
      <c r="L400" s="260"/>
      <c r="M400" s="403"/>
    </row>
    <row r="401" spans="1:13" s="102" customFormat="1" x14ac:dyDescent="0.25">
      <c r="A401" s="164" t="s">
        <v>1401</v>
      </c>
      <c r="B401" s="475">
        <v>0.7</v>
      </c>
      <c r="C401" s="475">
        <v>0.30000000000000004</v>
      </c>
      <c r="D401" s="462">
        <v>7500</v>
      </c>
      <c r="E401" s="455">
        <v>11606.47</v>
      </c>
      <c r="F401" s="456">
        <v>16580.67142857143</v>
      </c>
      <c r="G401" s="457">
        <v>11606.47</v>
      </c>
      <c r="H401" s="458">
        <v>4974.2014285714295</v>
      </c>
      <c r="I401" s="459">
        <v>2525.7985714285705</v>
      </c>
      <c r="J401" s="426"/>
      <c r="K401" s="427"/>
      <c r="L401" s="260"/>
      <c r="M401" s="403"/>
    </row>
    <row r="402" spans="1:13" s="102" customFormat="1" x14ac:dyDescent="0.25">
      <c r="A402" s="165" t="s">
        <v>550</v>
      </c>
      <c r="B402" s="461">
        <v>0.7</v>
      </c>
      <c r="C402" s="461">
        <f>1-B402</f>
        <v>0.30000000000000004</v>
      </c>
      <c r="D402" s="449">
        <v>3849.75</v>
      </c>
      <c r="E402" s="450">
        <v>350</v>
      </c>
      <c r="F402" s="451">
        <v>500.00000000000006</v>
      </c>
      <c r="G402" s="452">
        <v>350</v>
      </c>
      <c r="H402" s="453">
        <v>150.00000000000003</v>
      </c>
      <c r="I402" s="460">
        <v>3699.75</v>
      </c>
      <c r="J402" s="426"/>
      <c r="K402" s="427"/>
      <c r="L402" s="260"/>
      <c r="M402" s="403"/>
    </row>
    <row r="403" spans="1:13" s="102" customFormat="1" x14ac:dyDescent="0.25">
      <c r="A403" s="164" t="s">
        <v>1193</v>
      </c>
      <c r="B403" s="475">
        <v>0.7</v>
      </c>
      <c r="C403" s="475">
        <v>0.30000000000000004</v>
      </c>
      <c r="D403" s="462">
        <v>5000</v>
      </c>
      <c r="E403" s="455">
        <v>9582.23</v>
      </c>
      <c r="F403" s="456">
        <v>13688.9</v>
      </c>
      <c r="G403" s="457">
        <v>9582.23</v>
      </c>
      <c r="H403" s="458">
        <v>4106.67</v>
      </c>
      <c r="I403" s="459">
        <v>893.32999999999993</v>
      </c>
      <c r="J403" s="426"/>
      <c r="K403" s="427"/>
      <c r="L403" s="260"/>
      <c r="M403" s="403"/>
    </row>
    <row r="404" spans="1:13" s="102" customFormat="1" x14ac:dyDescent="0.25">
      <c r="A404" s="165" t="s">
        <v>551</v>
      </c>
      <c r="B404" s="461">
        <v>0.5</v>
      </c>
      <c r="C404" s="461">
        <f>1-B404</f>
        <v>0.5</v>
      </c>
      <c r="D404" s="449">
        <v>45200</v>
      </c>
      <c r="E404" s="450">
        <v>48000</v>
      </c>
      <c r="F404" s="451">
        <v>90400</v>
      </c>
      <c r="G404" s="452">
        <v>45200</v>
      </c>
      <c r="H404" s="453">
        <v>45200</v>
      </c>
      <c r="I404" s="460">
        <v>0</v>
      </c>
      <c r="J404" s="426"/>
      <c r="K404" s="427"/>
      <c r="L404" s="260"/>
      <c r="M404" s="403"/>
    </row>
    <row r="405" spans="1:13" s="102" customFormat="1" x14ac:dyDescent="0.25">
      <c r="A405" s="164" t="s">
        <v>552</v>
      </c>
      <c r="B405" s="475">
        <v>0.6</v>
      </c>
      <c r="C405" s="475">
        <f>1-B405</f>
        <v>0.4</v>
      </c>
      <c r="D405" s="462">
        <v>34600</v>
      </c>
      <c r="E405" s="455">
        <v>33000</v>
      </c>
      <c r="F405" s="456">
        <v>55000</v>
      </c>
      <c r="G405" s="457">
        <v>33000</v>
      </c>
      <c r="H405" s="458">
        <v>22000</v>
      </c>
      <c r="I405" s="459">
        <v>12600</v>
      </c>
      <c r="J405" s="426"/>
      <c r="K405" s="427"/>
      <c r="L405" s="260"/>
      <c r="M405" s="403"/>
    </row>
    <row r="406" spans="1:13" s="102" customFormat="1" x14ac:dyDescent="0.25">
      <c r="A406" s="165" t="s">
        <v>553</v>
      </c>
      <c r="B406" s="461">
        <v>0.7</v>
      </c>
      <c r="C406" s="461">
        <f>1-B406</f>
        <v>0.30000000000000004</v>
      </c>
      <c r="D406" s="449">
        <v>465.59999999999854</v>
      </c>
      <c r="E406" s="450">
        <v>6300</v>
      </c>
      <c r="F406" s="451">
        <v>1553.333333333333</v>
      </c>
      <c r="G406" s="452">
        <v>1087.333333333333</v>
      </c>
      <c r="H406" s="453">
        <v>466</v>
      </c>
      <c r="I406" s="460">
        <v>-0.40000000000145519</v>
      </c>
      <c r="J406" s="426"/>
      <c r="K406" s="427"/>
      <c r="L406" s="260"/>
      <c r="M406" s="403"/>
    </row>
    <row r="407" spans="1:13" s="102" customFormat="1" x14ac:dyDescent="0.25">
      <c r="A407" s="164" t="s">
        <v>554</v>
      </c>
      <c r="B407" s="475">
        <v>0.7</v>
      </c>
      <c r="C407" s="475">
        <f>1-B407</f>
        <v>0.30000000000000004</v>
      </c>
      <c r="D407" s="462">
        <v>17399.699999999997</v>
      </c>
      <c r="E407" s="455">
        <v>8400</v>
      </c>
      <c r="F407" s="456">
        <v>12000</v>
      </c>
      <c r="G407" s="457">
        <v>8400</v>
      </c>
      <c r="H407" s="458">
        <v>3600.0000000000005</v>
      </c>
      <c r="I407" s="459">
        <v>13799.699999999997</v>
      </c>
      <c r="J407" s="426"/>
      <c r="K407" s="427"/>
      <c r="L407" s="260"/>
      <c r="M407" s="403"/>
    </row>
    <row r="408" spans="1:13" s="102" customFormat="1" x14ac:dyDescent="0.25">
      <c r="A408" s="165" t="s">
        <v>555</v>
      </c>
      <c r="B408" s="461">
        <v>0.8</v>
      </c>
      <c r="C408" s="461">
        <f>1-B408</f>
        <v>0.19999999999999996</v>
      </c>
      <c r="D408" s="449">
        <v>30000</v>
      </c>
      <c r="E408" s="450">
        <v>20000</v>
      </c>
      <c r="F408" s="451">
        <v>25000</v>
      </c>
      <c r="G408" s="452">
        <v>20000</v>
      </c>
      <c r="H408" s="453">
        <v>4999.9999999999991</v>
      </c>
      <c r="I408" s="460">
        <v>25000</v>
      </c>
      <c r="J408" s="426"/>
      <c r="K408" s="427"/>
      <c r="L408" s="260"/>
      <c r="M408" s="403"/>
    </row>
    <row r="409" spans="1:13" s="102" customFormat="1" x14ac:dyDescent="0.25">
      <c r="A409" s="164" t="s">
        <v>1194</v>
      </c>
      <c r="B409" s="475">
        <v>0.8</v>
      </c>
      <c r="C409" s="475">
        <v>0.19999999999999996</v>
      </c>
      <c r="D409" s="462">
        <v>5000</v>
      </c>
      <c r="E409" s="455" t="s">
        <v>1176</v>
      </c>
      <c r="F409" s="456" t="s">
        <v>1176</v>
      </c>
      <c r="G409" s="457" t="s">
        <v>1176</v>
      </c>
      <c r="H409" s="458" t="s">
        <v>1176</v>
      </c>
      <c r="I409" s="459" t="s">
        <v>1176</v>
      </c>
      <c r="J409" s="426"/>
      <c r="K409" s="427"/>
      <c r="L409" s="260"/>
      <c r="M409" s="403"/>
    </row>
    <row r="410" spans="1:13" s="102" customFormat="1" x14ac:dyDescent="0.25">
      <c r="A410" s="165" t="s">
        <v>556</v>
      </c>
      <c r="B410" s="461">
        <v>0.8</v>
      </c>
      <c r="C410" s="461">
        <f>1-B410</f>
        <v>0.19999999999999996</v>
      </c>
      <c r="D410" s="449">
        <v>217.20000000000437</v>
      </c>
      <c r="E410" s="450">
        <v>8000</v>
      </c>
      <c r="F410" s="451">
        <v>1085.0000000000002</v>
      </c>
      <c r="G410" s="452">
        <v>868.00000000000023</v>
      </c>
      <c r="H410" s="453">
        <v>217</v>
      </c>
      <c r="I410" s="460">
        <v>0.20000000000436557</v>
      </c>
      <c r="J410" s="426"/>
      <c r="K410" s="427"/>
      <c r="L410" s="260"/>
      <c r="M410" s="403"/>
    </row>
    <row r="411" spans="1:13" s="102" customFormat="1" x14ac:dyDescent="0.25">
      <c r="A411" s="164" t="s">
        <v>557</v>
      </c>
      <c r="B411" s="475">
        <v>0.7</v>
      </c>
      <c r="C411" s="475">
        <f>1-B411</f>
        <v>0.30000000000000004</v>
      </c>
      <c r="D411" s="462">
        <v>19380</v>
      </c>
      <c r="E411" s="455">
        <v>4900</v>
      </c>
      <c r="F411" s="456">
        <v>7000</v>
      </c>
      <c r="G411" s="457">
        <v>4900</v>
      </c>
      <c r="H411" s="458">
        <v>2100.0000000000005</v>
      </c>
      <c r="I411" s="459">
        <v>17280</v>
      </c>
      <c r="J411" s="426"/>
      <c r="K411" s="427"/>
      <c r="L411" s="260"/>
      <c r="M411" s="403"/>
    </row>
    <row r="412" spans="1:13" s="102" customFormat="1" x14ac:dyDescent="0.25">
      <c r="A412" s="165" t="s">
        <v>558</v>
      </c>
      <c r="B412" s="461">
        <v>0.8</v>
      </c>
      <c r="C412" s="461">
        <f>1-B412</f>
        <v>0.19999999999999996</v>
      </c>
      <c r="D412" s="449">
        <v>970</v>
      </c>
      <c r="E412" s="450">
        <v>4800</v>
      </c>
      <c r="F412" s="451">
        <v>4850.0000000000009</v>
      </c>
      <c r="G412" s="452">
        <v>3880.0000000000009</v>
      </c>
      <c r="H412" s="453">
        <v>970</v>
      </c>
      <c r="I412" s="460">
        <v>0</v>
      </c>
      <c r="J412" s="426"/>
      <c r="K412" s="427"/>
      <c r="L412" s="260"/>
      <c r="M412" s="403"/>
    </row>
    <row r="413" spans="1:13" s="102" customFormat="1" x14ac:dyDescent="0.25">
      <c r="A413" s="164" t="s">
        <v>1402</v>
      </c>
      <c r="B413" s="475">
        <v>0.7</v>
      </c>
      <c r="C413" s="475">
        <v>0.30000000000000004</v>
      </c>
      <c r="D413" s="462">
        <v>5000</v>
      </c>
      <c r="E413" s="455">
        <v>9582.23</v>
      </c>
      <c r="F413" s="456">
        <v>13688.9</v>
      </c>
      <c r="G413" s="457">
        <v>9582.23</v>
      </c>
      <c r="H413" s="458">
        <v>4106.67</v>
      </c>
      <c r="I413" s="459">
        <v>893.32999999999993</v>
      </c>
      <c r="J413" s="426"/>
      <c r="K413" s="427"/>
      <c r="L413" s="260"/>
      <c r="M413" s="403"/>
    </row>
    <row r="414" spans="1:13" s="102" customFormat="1" x14ac:dyDescent="0.25">
      <c r="A414" s="165" t="s">
        <v>1414</v>
      </c>
      <c r="B414" s="461">
        <v>0.8</v>
      </c>
      <c r="C414" s="461">
        <v>0.19999999999999996</v>
      </c>
      <c r="D414" s="449">
        <v>7500</v>
      </c>
      <c r="E414" s="450">
        <v>9582.23</v>
      </c>
      <c r="F414" s="451">
        <v>11977.787499999999</v>
      </c>
      <c r="G414" s="452">
        <v>9582.23</v>
      </c>
      <c r="H414" s="453">
        <v>2395.557499999999</v>
      </c>
      <c r="I414" s="460">
        <v>5104.442500000001</v>
      </c>
      <c r="J414" s="426"/>
      <c r="K414" s="427"/>
      <c r="L414" s="260"/>
      <c r="M414" s="403"/>
    </row>
    <row r="415" spans="1:13" s="102" customFormat="1" x14ac:dyDescent="0.25">
      <c r="A415" s="164" t="s">
        <v>560</v>
      </c>
      <c r="B415" s="475">
        <v>0.7</v>
      </c>
      <c r="C415" s="475">
        <f>1-B415</f>
        <v>0.30000000000000004</v>
      </c>
      <c r="D415" s="462">
        <v>47200</v>
      </c>
      <c r="E415" s="455">
        <v>7000</v>
      </c>
      <c r="F415" s="456">
        <v>10000</v>
      </c>
      <c r="G415" s="457">
        <v>7000</v>
      </c>
      <c r="H415" s="458">
        <v>3000.0000000000005</v>
      </c>
      <c r="I415" s="459">
        <v>44200</v>
      </c>
      <c r="J415" s="426"/>
      <c r="K415" s="427"/>
      <c r="L415" s="260"/>
      <c r="M415" s="403"/>
    </row>
    <row r="416" spans="1:13" s="102" customFormat="1" x14ac:dyDescent="0.25">
      <c r="A416" s="165" t="s">
        <v>1403</v>
      </c>
      <c r="B416" s="461">
        <v>0.6</v>
      </c>
      <c r="C416" s="461">
        <v>0.4</v>
      </c>
      <c r="D416" s="449">
        <v>7500</v>
      </c>
      <c r="E416" s="450">
        <v>9582.23</v>
      </c>
      <c r="F416" s="451">
        <v>15970.383333333333</v>
      </c>
      <c r="G416" s="452">
        <v>9582.23</v>
      </c>
      <c r="H416" s="453">
        <v>6388.1533333333336</v>
      </c>
      <c r="I416" s="460">
        <v>1111.8466666666664</v>
      </c>
      <c r="J416" s="426"/>
      <c r="K416" s="427"/>
      <c r="L416" s="260"/>
      <c r="M416" s="403"/>
    </row>
    <row r="417" spans="1:13" s="102" customFormat="1" x14ac:dyDescent="0.25">
      <c r="A417" s="164" t="s">
        <v>562</v>
      </c>
      <c r="B417" s="475">
        <v>0.7</v>
      </c>
      <c r="C417" s="475">
        <f>1-B417</f>
        <v>0.30000000000000004</v>
      </c>
      <c r="D417" s="462">
        <v>15970</v>
      </c>
      <c r="E417" s="455">
        <v>90300</v>
      </c>
      <c r="F417" s="456">
        <v>53233.333333333328</v>
      </c>
      <c r="G417" s="457">
        <v>37263.333333333328</v>
      </c>
      <c r="H417" s="458">
        <v>15970</v>
      </c>
      <c r="I417" s="459">
        <v>0</v>
      </c>
      <c r="J417" s="426"/>
      <c r="K417" s="427"/>
      <c r="L417" s="260"/>
      <c r="M417" s="403"/>
    </row>
    <row r="418" spans="1:13" s="102" customFormat="1" x14ac:dyDescent="0.25">
      <c r="A418" s="165" t="s">
        <v>564</v>
      </c>
      <c r="B418" s="461">
        <v>0.85</v>
      </c>
      <c r="C418" s="461">
        <f>1-B418</f>
        <v>0.15000000000000002</v>
      </c>
      <c r="D418" s="449">
        <v>6916.7999999999993</v>
      </c>
      <c r="E418" s="450">
        <v>0</v>
      </c>
      <c r="F418" s="451">
        <v>0</v>
      </c>
      <c r="G418" s="452">
        <v>0</v>
      </c>
      <c r="H418" s="453">
        <v>0</v>
      </c>
      <c r="I418" s="460">
        <v>6916.7999999999993</v>
      </c>
      <c r="J418" s="426"/>
      <c r="K418" s="427"/>
      <c r="L418" s="260"/>
      <c r="M418" s="403"/>
    </row>
    <row r="419" spans="1:13" s="102" customFormat="1" x14ac:dyDescent="0.25">
      <c r="A419" s="164" t="s">
        <v>1195</v>
      </c>
      <c r="B419" s="475">
        <v>0.9</v>
      </c>
      <c r="C419" s="475">
        <v>9.9999999999999978E-2</v>
      </c>
      <c r="D419" s="462">
        <v>5000</v>
      </c>
      <c r="E419" s="455">
        <v>9582.23</v>
      </c>
      <c r="F419" s="456">
        <v>10646.922222222222</v>
      </c>
      <c r="G419" s="457">
        <v>9582.23</v>
      </c>
      <c r="H419" s="458">
        <v>1064.692222222222</v>
      </c>
      <c r="I419" s="459">
        <v>3935.307777777778</v>
      </c>
      <c r="J419" s="426"/>
      <c r="K419" s="427"/>
      <c r="L419" s="260"/>
      <c r="M419" s="403"/>
    </row>
    <row r="420" spans="1:13" s="102" customFormat="1" x14ac:dyDescent="0.25">
      <c r="A420" s="165" t="s">
        <v>565</v>
      </c>
      <c r="B420" s="461">
        <v>0.7</v>
      </c>
      <c r="C420" s="461">
        <f>1-B420</f>
        <v>0.30000000000000004</v>
      </c>
      <c r="D420" s="449">
        <v>7.999999999996362</v>
      </c>
      <c r="E420" s="450">
        <v>10500</v>
      </c>
      <c r="F420" s="451">
        <v>26.666666666666664</v>
      </c>
      <c r="G420" s="452">
        <v>18.666666666666664</v>
      </c>
      <c r="H420" s="453">
        <v>8</v>
      </c>
      <c r="I420" s="460">
        <v>-3.637978807091713E-12</v>
      </c>
      <c r="J420" s="426"/>
      <c r="K420" s="427"/>
      <c r="L420" s="260"/>
      <c r="M420" s="403"/>
    </row>
    <row r="421" spans="1:13" s="102" customFormat="1" x14ac:dyDescent="0.25">
      <c r="A421" s="164" t="s">
        <v>1404</v>
      </c>
      <c r="B421" s="475">
        <v>0.7</v>
      </c>
      <c r="C421" s="475">
        <v>0.30000000000000004</v>
      </c>
      <c r="D421" s="462">
        <v>10000</v>
      </c>
      <c r="E421" s="455" t="s">
        <v>1176</v>
      </c>
      <c r="F421" s="456" t="s">
        <v>1176</v>
      </c>
      <c r="G421" s="457" t="s">
        <v>1176</v>
      </c>
      <c r="H421" s="458" t="s">
        <v>1176</v>
      </c>
      <c r="I421" s="459" t="s">
        <v>1176</v>
      </c>
      <c r="J421" s="426"/>
      <c r="K421" s="427"/>
      <c r="L421" s="260"/>
      <c r="M421" s="403"/>
    </row>
    <row r="422" spans="1:13" s="102" customFormat="1" x14ac:dyDescent="0.25">
      <c r="A422" s="165" t="s">
        <v>567</v>
      </c>
      <c r="B422" s="461">
        <v>0.6</v>
      </c>
      <c r="C422" s="461">
        <f>1-B422</f>
        <v>0.4</v>
      </c>
      <c r="D422" s="449">
        <v>23.599999999998545</v>
      </c>
      <c r="E422" s="450">
        <v>9000</v>
      </c>
      <c r="F422" s="451">
        <v>60</v>
      </c>
      <c r="G422" s="452">
        <v>36</v>
      </c>
      <c r="H422" s="453">
        <v>24</v>
      </c>
      <c r="I422" s="460">
        <v>-0.40000000000145519</v>
      </c>
      <c r="J422" s="426"/>
      <c r="K422" s="427"/>
      <c r="L422" s="260"/>
      <c r="M422" s="403"/>
    </row>
    <row r="423" spans="1:13" s="102" customFormat="1" x14ac:dyDescent="0.25">
      <c r="A423" s="164" t="s">
        <v>1405</v>
      </c>
      <c r="B423" s="475">
        <v>0.8</v>
      </c>
      <c r="C423" s="475">
        <v>0.19999999999999996</v>
      </c>
      <c r="D423" s="462">
        <v>7298</v>
      </c>
      <c r="E423" s="455">
        <v>9582.23</v>
      </c>
      <c r="F423" s="456">
        <v>11977.787499999999</v>
      </c>
      <c r="G423" s="457">
        <v>9582.23</v>
      </c>
      <c r="H423" s="458">
        <v>2395.557499999999</v>
      </c>
      <c r="I423" s="459">
        <v>4902.442500000001</v>
      </c>
      <c r="J423" s="426"/>
      <c r="K423" s="427"/>
      <c r="L423" s="260"/>
      <c r="M423" s="403"/>
    </row>
    <row r="424" spans="1:13" s="102" customFormat="1" x14ac:dyDescent="0.25">
      <c r="A424" s="165" t="s">
        <v>1406</v>
      </c>
      <c r="B424" s="461">
        <v>0.5</v>
      </c>
      <c r="C424" s="461">
        <v>0.5</v>
      </c>
      <c r="D424" s="449">
        <v>5000</v>
      </c>
      <c r="E424" s="450">
        <v>9582.23</v>
      </c>
      <c r="F424" s="451">
        <v>10000</v>
      </c>
      <c r="G424" s="452">
        <v>5000</v>
      </c>
      <c r="H424" s="453">
        <v>5000</v>
      </c>
      <c r="I424" s="460">
        <v>0</v>
      </c>
      <c r="J424" s="426"/>
      <c r="K424" s="427"/>
      <c r="L424" s="260"/>
      <c r="M424" s="403"/>
    </row>
    <row r="425" spans="1:13" s="102" customFormat="1" x14ac:dyDescent="0.25">
      <c r="A425" s="164" t="s">
        <v>568</v>
      </c>
      <c r="B425" s="475">
        <v>0.5</v>
      </c>
      <c r="C425" s="475">
        <f>1-B425</f>
        <v>0.5</v>
      </c>
      <c r="D425" s="462">
        <v>2658</v>
      </c>
      <c r="E425" s="455">
        <v>56500</v>
      </c>
      <c r="F425" s="456">
        <v>5316</v>
      </c>
      <c r="G425" s="457">
        <v>2658</v>
      </c>
      <c r="H425" s="458">
        <v>2658</v>
      </c>
      <c r="I425" s="459">
        <v>0</v>
      </c>
      <c r="J425" s="426"/>
      <c r="K425" s="427"/>
      <c r="L425" s="260"/>
      <c r="M425" s="403"/>
    </row>
    <row r="426" spans="1:13" s="102" customFormat="1" x14ac:dyDescent="0.25">
      <c r="A426" s="165" t="s">
        <v>1407</v>
      </c>
      <c r="B426" s="461">
        <v>0.8</v>
      </c>
      <c r="C426" s="461">
        <v>0.19999999999999996</v>
      </c>
      <c r="D426" s="449">
        <v>7500</v>
      </c>
      <c r="E426" s="450">
        <v>9582.23</v>
      </c>
      <c r="F426" s="451">
        <v>11977.787499999999</v>
      </c>
      <c r="G426" s="452">
        <v>9582.23</v>
      </c>
      <c r="H426" s="453">
        <v>2395.557499999999</v>
      </c>
      <c r="I426" s="460">
        <v>5104.442500000001</v>
      </c>
      <c r="J426" s="426"/>
      <c r="K426" s="427"/>
      <c r="L426" s="260"/>
      <c r="M426" s="403"/>
    </row>
    <row r="427" spans="1:13" s="102" customFormat="1" x14ac:dyDescent="0.25">
      <c r="A427" s="164" t="s">
        <v>571</v>
      </c>
      <c r="B427" s="475">
        <v>0.6</v>
      </c>
      <c r="C427" s="475">
        <f>1-B427</f>
        <v>0.4</v>
      </c>
      <c r="D427" s="462">
        <v>1012.3999999999978</v>
      </c>
      <c r="E427" s="455">
        <v>4200</v>
      </c>
      <c r="F427" s="456">
        <v>2530</v>
      </c>
      <c r="G427" s="457">
        <v>1518</v>
      </c>
      <c r="H427" s="458">
        <v>1012</v>
      </c>
      <c r="I427" s="459">
        <v>0.39999999999781721</v>
      </c>
      <c r="J427" s="426"/>
      <c r="K427" s="427"/>
      <c r="L427" s="260"/>
      <c r="M427" s="403"/>
    </row>
    <row r="428" spans="1:13" s="102" customFormat="1" x14ac:dyDescent="0.25">
      <c r="A428" s="165" t="s">
        <v>1408</v>
      </c>
      <c r="B428" s="461">
        <v>0.7</v>
      </c>
      <c r="C428" s="461">
        <v>0.30000000000000004</v>
      </c>
      <c r="D428" s="449">
        <v>5000</v>
      </c>
      <c r="E428" s="450">
        <v>9582.23</v>
      </c>
      <c r="F428" s="451">
        <v>13688.9</v>
      </c>
      <c r="G428" s="452">
        <v>9582.23</v>
      </c>
      <c r="H428" s="453">
        <v>4106.67</v>
      </c>
      <c r="I428" s="460">
        <v>893.32999999999993</v>
      </c>
      <c r="J428" s="426"/>
      <c r="K428" s="427"/>
      <c r="L428" s="260"/>
      <c r="M428" s="403"/>
    </row>
    <row r="429" spans="1:13" s="102" customFormat="1" x14ac:dyDescent="0.25">
      <c r="A429" s="164" t="s">
        <v>1196</v>
      </c>
      <c r="B429" s="475">
        <v>0.7</v>
      </c>
      <c r="C429" s="475">
        <v>0.30000000000000004</v>
      </c>
      <c r="D429" s="462">
        <v>5000</v>
      </c>
      <c r="E429" s="455">
        <v>9582.23</v>
      </c>
      <c r="F429" s="456">
        <v>13688.9</v>
      </c>
      <c r="G429" s="457">
        <v>9582.23</v>
      </c>
      <c r="H429" s="458">
        <v>4106.67</v>
      </c>
      <c r="I429" s="459">
        <v>893.32999999999993</v>
      </c>
      <c r="J429" s="426"/>
      <c r="K429" s="427"/>
      <c r="L429" s="260"/>
      <c r="M429" s="403"/>
    </row>
    <row r="430" spans="1:13" s="102" customFormat="1" x14ac:dyDescent="0.25">
      <c r="A430" s="165" t="s">
        <v>572</v>
      </c>
      <c r="B430" s="461">
        <v>0.7</v>
      </c>
      <c r="C430" s="461">
        <f>1-B430</f>
        <v>0.30000000000000004</v>
      </c>
      <c r="D430" s="449">
        <v>23520.799999999996</v>
      </c>
      <c r="E430" s="450">
        <v>2870</v>
      </c>
      <c r="F430" s="451">
        <v>4100</v>
      </c>
      <c r="G430" s="452">
        <v>2870</v>
      </c>
      <c r="H430" s="453">
        <v>1230.0000000000002</v>
      </c>
      <c r="I430" s="460">
        <v>22290.799999999996</v>
      </c>
      <c r="J430" s="426"/>
      <c r="K430" s="427"/>
      <c r="L430" s="260"/>
      <c r="M430" s="403"/>
    </row>
    <row r="431" spans="1:13" s="102" customFormat="1" x14ac:dyDescent="0.25">
      <c r="A431" s="164" t="s">
        <v>1409</v>
      </c>
      <c r="B431" s="475">
        <v>0.7</v>
      </c>
      <c r="C431" s="475">
        <v>0.30000000000000004</v>
      </c>
      <c r="D431" s="462">
        <v>4698</v>
      </c>
      <c r="E431" s="455">
        <v>11510.65</v>
      </c>
      <c r="F431" s="456">
        <v>15659.999999999998</v>
      </c>
      <c r="G431" s="457">
        <v>10961.999999999998</v>
      </c>
      <c r="H431" s="458">
        <v>4698</v>
      </c>
      <c r="I431" s="459">
        <v>0</v>
      </c>
      <c r="J431" s="426"/>
      <c r="K431" s="427"/>
      <c r="L431" s="260"/>
      <c r="M431" s="403"/>
    </row>
    <row r="432" spans="1:13" s="102" customFormat="1" x14ac:dyDescent="0.25">
      <c r="A432" s="165" t="s">
        <v>574</v>
      </c>
      <c r="B432" s="461">
        <v>0.7</v>
      </c>
      <c r="C432" s="461">
        <f>1-B432</f>
        <v>0.30000000000000004</v>
      </c>
      <c r="D432" s="449">
        <v>30000</v>
      </c>
      <c r="E432" s="450">
        <v>3500</v>
      </c>
      <c r="F432" s="451">
        <v>5000</v>
      </c>
      <c r="G432" s="452">
        <v>3500</v>
      </c>
      <c r="H432" s="453">
        <v>1500.0000000000002</v>
      </c>
      <c r="I432" s="460">
        <v>28500</v>
      </c>
      <c r="J432" s="426"/>
      <c r="K432" s="427"/>
      <c r="L432" s="260"/>
      <c r="M432" s="403"/>
    </row>
    <row r="433" spans="1:13" s="102" customFormat="1" x14ac:dyDescent="0.25">
      <c r="A433" s="164" t="s">
        <v>1410</v>
      </c>
      <c r="B433" s="475">
        <v>0.6</v>
      </c>
      <c r="C433" s="475">
        <v>0.4</v>
      </c>
      <c r="D433" s="462">
        <v>7500</v>
      </c>
      <c r="E433" s="455">
        <v>10578.78</v>
      </c>
      <c r="F433" s="456">
        <v>17631.300000000003</v>
      </c>
      <c r="G433" s="457">
        <v>10578.78</v>
      </c>
      <c r="H433" s="458">
        <v>7052.5200000000013</v>
      </c>
      <c r="I433" s="459">
        <v>447.47999999999865</v>
      </c>
      <c r="J433" s="426"/>
      <c r="K433" s="427"/>
      <c r="L433" s="260"/>
      <c r="M433" s="403"/>
    </row>
    <row r="434" spans="1:13" s="102" customFormat="1" x14ac:dyDescent="0.25">
      <c r="A434" s="165" t="s">
        <v>1411</v>
      </c>
      <c r="B434" s="461">
        <v>0.7</v>
      </c>
      <c r="C434" s="461">
        <v>0.30000000000000004</v>
      </c>
      <c r="D434" s="449">
        <v>5000</v>
      </c>
      <c r="E434" s="450">
        <v>50306.69</v>
      </c>
      <c r="F434" s="451">
        <v>16666.666666666664</v>
      </c>
      <c r="G434" s="452">
        <v>11666.666666666664</v>
      </c>
      <c r="H434" s="453">
        <v>5000</v>
      </c>
      <c r="I434" s="460">
        <v>0</v>
      </c>
      <c r="J434" s="426"/>
      <c r="K434" s="427"/>
      <c r="L434" s="260"/>
      <c r="M434" s="403"/>
    </row>
    <row r="435" spans="1:13" x14ac:dyDescent="0.25">
      <c r="A435" s="164" t="s">
        <v>575</v>
      </c>
      <c r="B435" s="475">
        <v>0.5</v>
      </c>
      <c r="C435" s="475">
        <f>1-B435</f>
        <v>0.5</v>
      </c>
      <c r="D435" s="462">
        <v>23074</v>
      </c>
      <c r="E435" s="455">
        <v>38000</v>
      </c>
      <c r="F435" s="456">
        <v>46148</v>
      </c>
      <c r="G435" s="457">
        <v>23074</v>
      </c>
      <c r="H435" s="458">
        <v>23074</v>
      </c>
      <c r="I435" s="459">
        <v>0</v>
      </c>
      <c r="J435" s="426"/>
      <c r="K435" s="427"/>
      <c r="L435" s="260"/>
      <c r="M435" s="403"/>
    </row>
    <row r="436" spans="1:13" x14ac:dyDescent="0.25">
      <c r="A436" s="428"/>
      <c r="B436" s="463"/>
      <c r="C436" s="463"/>
      <c r="D436" s="464"/>
      <c r="E436" s="465"/>
    </row>
    <row r="437" spans="1:13" x14ac:dyDescent="0.25">
      <c r="B437" s="470"/>
      <c r="C437" s="463"/>
    </row>
    <row r="438" spans="1:13" x14ac:dyDescent="0.25">
      <c r="B438" s="470"/>
      <c r="C438" s="463"/>
    </row>
    <row r="439" spans="1:13" x14ac:dyDescent="0.25">
      <c r="B439" s="470"/>
      <c r="C439" s="463"/>
    </row>
    <row r="440" spans="1:13" x14ac:dyDescent="0.25">
      <c r="B440" s="470"/>
      <c r="C440" s="463"/>
    </row>
    <row r="441" spans="1:13" x14ac:dyDescent="0.25">
      <c r="B441" s="470"/>
      <c r="C441" s="463"/>
    </row>
    <row r="442" spans="1:13" x14ac:dyDescent="0.25">
      <c r="B442" s="470"/>
      <c r="C442" s="463"/>
    </row>
    <row r="443" spans="1:13" x14ac:dyDescent="0.25">
      <c r="B443" s="470"/>
      <c r="C443" s="463"/>
    </row>
    <row r="444" spans="1:13" x14ac:dyDescent="0.25">
      <c r="B444" s="470"/>
      <c r="C444" s="463"/>
    </row>
    <row r="445" spans="1:13" x14ac:dyDescent="0.25">
      <c r="B445" s="470"/>
      <c r="C445" s="463"/>
    </row>
    <row r="446" spans="1:13" x14ac:dyDescent="0.25">
      <c r="B446" s="470"/>
      <c r="C446" s="463"/>
    </row>
    <row r="447" spans="1:13" x14ac:dyDescent="0.25">
      <c r="B447" s="470"/>
      <c r="C447" s="463"/>
    </row>
    <row r="448" spans="1:13" x14ac:dyDescent="0.25">
      <c r="B448" s="470"/>
      <c r="C448" s="463"/>
    </row>
    <row r="449" spans="2:3" x14ac:dyDescent="0.25">
      <c r="B449" s="470"/>
      <c r="C449" s="463"/>
    </row>
    <row r="450" spans="2:3" x14ac:dyDescent="0.25">
      <c r="B450" s="470"/>
      <c r="C450" s="463"/>
    </row>
    <row r="451" spans="2:3" x14ac:dyDescent="0.25">
      <c r="B451" s="470"/>
      <c r="C451" s="463"/>
    </row>
    <row r="452" spans="2:3" x14ac:dyDescent="0.25">
      <c r="B452" s="470"/>
      <c r="C452" s="463"/>
    </row>
    <row r="453" spans="2:3" x14ac:dyDescent="0.25">
      <c r="B453" s="470"/>
      <c r="C453" s="463"/>
    </row>
    <row r="454" spans="2:3" x14ac:dyDescent="0.25">
      <c r="B454" s="470"/>
      <c r="C454" s="463"/>
    </row>
    <row r="455" spans="2:3" x14ac:dyDescent="0.25">
      <c r="B455" s="470"/>
      <c r="C455" s="463"/>
    </row>
    <row r="456" spans="2:3" x14ac:dyDescent="0.25">
      <c r="B456" s="470"/>
      <c r="C456" s="463"/>
    </row>
    <row r="457" spans="2:3" x14ac:dyDescent="0.25">
      <c r="B457" s="470"/>
      <c r="C457" s="463"/>
    </row>
    <row r="458" spans="2:3" x14ac:dyDescent="0.25">
      <c r="B458" s="470"/>
      <c r="C458" s="463"/>
    </row>
    <row r="459" spans="2:3" x14ac:dyDescent="0.25">
      <c r="B459" s="470"/>
      <c r="C459" s="463"/>
    </row>
    <row r="460" spans="2:3" x14ac:dyDescent="0.25">
      <c r="B460" s="470"/>
      <c r="C460" s="463"/>
    </row>
    <row r="461" spans="2:3" x14ac:dyDescent="0.25">
      <c r="B461" s="470"/>
      <c r="C461" s="463"/>
    </row>
    <row r="462" spans="2:3" x14ac:dyDescent="0.25">
      <c r="B462" s="470"/>
      <c r="C462" s="463"/>
    </row>
    <row r="463" spans="2:3" x14ac:dyDescent="0.25">
      <c r="B463" s="470"/>
      <c r="C463" s="463"/>
    </row>
    <row r="464" spans="2:3" x14ac:dyDescent="0.25">
      <c r="B464" s="470"/>
      <c r="C464" s="463"/>
    </row>
    <row r="465" spans="2:3" x14ac:dyDescent="0.25">
      <c r="B465" s="470"/>
      <c r="C465" s="463"/>
    </row>
    <row r="466" spans="2:3" x14ac:dyDescent="0.25">
      <c r="B466" s="470"/>
      <c r="C466" s="463"/>
    </row>
    <row r="467" spans="2:3" x14ac:dyDescent="0.25">
      <c r="B467" s="470"/>
      <c r="C467" s="463"/>
    </row>
    <row r="468" spans="2:3" x14ac:dyDescent="0.25">
      <c r="B468" s="470"/>
      <c r="C468" s="463"/>
    </row>
    <row r="469" spans="2:3" x14ac:dyDescent="0.25">
      <c r="B469" s="470"/>
      <c r="C469" s="463"/>
    </row>
    <row r="470" spans="2:3" x14ac:dyDescent="0.25">
      <c r="B470" s="470"/>
      <c r="C470" s="463"/>
    </row>
    <row r="471" spans="2:3" x14ac:dyDescent="0.25">
      <c r="B471" s="470"/>
      <c r="C471" s="463"/>
    </row>
    <row r="472" spans="2:3" x14ac:dyDescent="0.25">
      <c r="B472" s="470"/>
      <c r="C472" s="463"/>
    </row>
    <row r="473" spans="2:3" x14ac:dyDescent="0.25">
      <c r="B473" s="470"/>
      <c r="C473" s="463"/>
    </row>
    <row r="474" spans="2:3" x14ac:dyDescent="0.25">
      <c r="B474" s="470"/>
      <c r="C474" s="463"/>
    </row>
    <row r="475" spans="2:3" x14ac:dyDescent="0.25">
      <c r="B475" s="470"/>
      <c r="C475" s="463"/>
    </row>
    <row r="476" spans="2:3" x14ac:dyDescent="0.25">
      <c r="B476" s="470"/>
      <c r="C476" s="463"/>
    </row>
    <row r="477" spans="2:3" x14ac:dyDescent="0.25">
      <c r="B477" s="470"/>
      <c r="C477" s="463"/>
    </row>
    <row r="478" spans="2:3" x14ac:dyDescent="0.25">
      <c r="B478" s="470"/>
      <c r="C478" s="463"/>
    </row>
    <row r="479" spans="2:3" x14ac:dyDescent="0.25">
      <c r="B479" s="470"/>
      <c r="C479" s="463"/>
    </row>
    <row r="480" spans="2:3" x14ac:dyDescent="0.25">
      <c r="B480" s="470"/>
      <c r="C480" s="463"/>
    </row>
    <row r="481" spans="2:3" x14ac:dyDescent="0.25">
      <c r="B481" s="470"/>
      <c r="C481" s="463"/>
    </row>
    <row r="482" spans="2:3" x14ac:dyDescent="0.25">
      <c r="B482" s="470"/>
      <c r="C482" s="463"/>
    </row>
    <row r="483" spans="2:3" x14ac:dyDescent="0.25">
      <c r="B483" s="470"/>
      <c r="C483" s="463"/>
    </row>
    <row r="484" spans="2:3" x14ac:dyDescent="0.25">
      <c r="B484" s="470"/>
      <c r="C484" s="463"/>
    </row>
    <row r="485" spans="2:3" x14ac:dyDescent="0.25">
      <c r="B485" s="470"/>
      <c r="C485" s="463"/>
    </row>
    <row r="486" spans="2:3" x14ac:dyDescent="0.25">
      <c r="B486" s="470"/>
      <c r="C486" s="463"/>
    </row>
    <row r="487" spans="2:3" x14ac:dyDescent="0.25">
      <c r="B487" s="470"/>
      <c r="C487" s="463"/>
    </row>
    <row r="488" spans="2:3" x14ac:dyDescent="0.25">
      <c r="B488" s="470"/>
      <c r="C488" s="463"/>
    </row>
    <row r="489" spans="2:3" x14ac:dyDescent="0.25">
      <c r="B489" s="470"/>
      <c r="C489" s="463"/>
    </row>
    <row r="490" spans="2:3" x14ac:dyDescent="0.25">
      <c r="B490" s="470"/>
      <c r="C490" s="463"/>
    </row>
    <row r="491" spans="2:3" x14ac:dyDescent="0.25">
      <c r="B491" s="470"/>
      <c r="C491" s="463"/>
    </row>
    <row r="492" spans="2:3" x14ac:dyDescent="0.25">
      <c r="B492" s="470"/>
      <c r="C492" s="463"/>
    </row>
    <row r="493" spans="2:3" x14ac:dyDescent="0.25">
      <c r="B493" s="470"/>
      <c r="C493" s="463"/>
    </row>
    <row r="494" spans="2:3" x14ac:dyDescent="0.25">
      <c r="B494" s="470"/>
      <c r="C494" s="463"/>
    </row>
    <row r="495" spans="2:3" x14ac:dyDescent="0.25">
      <c r="B495" s="470"/>
      <c r="C495" s="463"/>
    </row>
    <row r="496" spans="2:3" x14ac:dyDescent="0.25">
      <c r="B496" s="470"/>
      <c r="C496" s="463"/>
    </row>
    <row r="497" spans="2:3" x14ac:dyDescent="0.25">
      <c r="B497" s="470"/>
      <c r="C497" s="463"/>
    </row>
    <row r="498" spans="2:3" x14ac:dyDescent="0.25">
      <c r="B498" s="470"/>
      <c r="C498" s="463"/>
    </row>
    <row r="499" spans="2:3" x14ac:dyDescent="0.25">
      <c r="B499" s="470"/>
      <c r="C499" s="463"/>
    </row>
    <row r="500" spans="2:3" x14ac:dyDescent="0.25">
      <c r="B500" s="470"/>
      <c r="C500" s="463"/>
    </row>
    <row r="501" spans="2:3" x14ac:dyDescent="0.25">
      <c r="B501" s="470"/>
      <c r="C501" s="463"/>
    </row>
    <row r="502" spans="2:3" x14ac:dyDescent="0.25">
      <c r="B502" s="470"/>
      <c r="C502" s="463"/>
    </row>
    <row r="503" spans="2:3" x14ac:dyDescent="0.25">
      <c r="B503" s="470"/>
      <c r="C503" s="463"/>
    </row>
    <row r="504" spans="2:3" x14ac:dyDescent="0.25">
      <c r="B504" s="470"/>
      <c r="C504" s="463"/>
    </row>
    <row r="505" spans="2:3" x14ac:dyDescent="0.25">
      <c r="B505" s="470"/>
      <c r="C505" s="463"/>
    </row>
    <row r="506" spans="2:3" x14ac:dyDescent="0.25">
      <c r="B506" s="470"/>
      <c r="C506" s="463"/>
    </row>
    <row r="507" spans="2:3" x14ac:dyDescent="0.25">
      <c r="B507" s="470"/>
      <c r="C507" s="463"/>
    </row>
    <row r="508" spans="2:3" x14ac:dyDescent="0.25">
      <c r="B508" s="470"/>
      <c r="C508" s="463"/>
    </row>
    <row r="509" spans="2:3" x14ac:dyDescent="0.25">
      <c r="B509" s="470"/>
      <c r="C509" s="463"/>
    </row>
    <row r="510" spans="2:3" x14ac:dyDescent="0.25">
      <c r="B510" s="470"/>
      <c r="C510" s="463"/>
    </row>
    <row r="511" spans="2:3" x14ac:dyDescent="0.25">
      <c r="B511" s="470"/>
      <c r="C511" s="463"/>
    </row>
    <row r="512" spans="2:3" x14ac:dyDescent="0.25">
      <c r="B512" s="470"/>
      <c r="C512" s="463"/>
    </row>
    <row r="513" spans="2:3" x14ac:dyDescent="0.25">
      <c r="B513" s="470"/>
      <c r="C513" s="463"/>
    </row>
    <row r="514" spans="2:3" x14ac:dyDescent="0.25">
      <c r="B514" s="470"/>
      <c r="C514" s="463"/>
    </row>
    <row r="515" spans="2:3" x14ac:dyDescent="0.25">
      <c r="B515" s="470"/>
      <c r="C515" s="463"/>
    </row>
    <row r="516" spans="2:3" x14ac:dyDescent="0.25">
      <c r="B516" s="470"/>
      <c r="C516" s="463"/>
    </row>
    <row r="517" spans="2:3" x14ac:dyDescent="0.25">
      <c r="B517" s="470"/>
      <c r="C517" s="463"/>
    </row>
    <row r="518" spans="2:3" x14ac:dyDescent="0.25">
      <c r="B518" s="470"/>
      <c r="C518" s="463"/>
    </row>
    <row r="519" spans="2:3" x14ac:dyDescent="0.25">
      <c r="B519" s="470"/>
      <c r="C519" s="463"/>
    </row>
    <row r="520" spans="2:3" x14ac:dyDescent="0.25">
      <c r="B520" s="470"/>
      <c r="C520" s="463"/>
    </row>
    <row r="521" spans="2:3" x14ac:dyDescent="0.25">
      <c r="B521" s="470"/>
      <c r="C521" s="463"/>
    </row>
    <row r="522" spans="2:3" x14ac:dyDescent="0.25">
      <c r="B522" s="470"/>
      <c r="C522" s="463"/>
    </row>
    <row r="523" spans="2:3" x14ac:dyDescent="0.25">
      <c r="B523" s="470"/>
      <c r="C523" s="463"/>
    </row>
    <row r="524" spans="2:3" x14ac:dyDescent="0.25">
      <c r="B524" s="470"/>
      <c r="C524" s="463"/>
    </row>
    <row r="525" spans="2:3" x14ac:dyDescent="0.25">
      <c r="B525" s="470"/>
      <c r="C525" s="463"/>
    </row>
    <row r="526" spans="2:3" x14ac:dyDescent="0.25">
      <c r="B526" s="470"/>
      <c r="C526" s="463"/>
    </row>
    <row r="527" spans="2:3" x14ac:dyDescent="0.25">
      <c r="B527" s="470"/>
      <c r="C527" s="463"/>
    </row>
    <row r="528" spans="2:3" x14ac:dyDescent="0.25">
      <c r="B528" s="470"/>
      <c r="C528" s="463"/>
    </row>
    <row r="529" spans="2:3" x14ac:dyDescent="0.25">
      <c r="B529" s="470"/>
      <c r="C529" s="463"/>
    </row>
    <row r="530" spans="2:3" x14ac:dyDescent="0.25">
      <c r="B530" s="470"/>
      <c r="C530" s="463"/>
    </row>
    <row r="531" spans="2:3" x14ac:dyDescent="0.25">
      <c r="B531" s="470"/>
      <c r="C531" s="463"/>
    </row>
    <row r="532" spans="2:3" x14ac:dyDescent="0.25">
      <c r="B532" s="470"/>
      <c r="C532" s="463"/>
    </row>
    <row r="533" spans="2:3" x14ac:dyDescent="0.25">
      <c r="B533" s="470"/>
      <c r="C533" s="463"/>
    </row>
    <row r="534" spans="2:3" x14ac:dyDescent="0.25">
      <c r="B534" s="470"/>
      <c r="C534" s="463"/>
    </row>
    <row r="535" spans="2:3" x14ac:dyDescent="0.25">
      <c r="B535" s="470"/>
      <c r="C535" s="463"/>
    </row>
    <row r="536" spans="2:3" x14ac:dyDescent="0.25">
      <c r="B536" s="470"/>
      <c r="C536" s="463"/>
    </row>
    <row r="537" spans="2:3" x14ac:dyDescent="0.25">
      <c r="B537" s="470"/>
      <c r="C537" s="463"/>
    </row>
    <row r="538" spans="2:3" x14ac:dyDescent="0.25">
      <c r="B538" s="470"/>
      <c r="C538" s="463"/>
    </row>
    <row r="539" spans="2:3" x14ac:dyDescent="0.25">
      <c r="B539" s="470"/>
      <c r="C539" s="463"/>
    </row>
    <row r="540" spans="2:3" x14ac:dyDescent="0.25">
      <c r="B540" s="470"/>
      <c r="C540" s="463"/>
    </row>
    <row r="541" spans="2:3" x14ac:dyDescent="0.25">
      <c r="B541" s="470"/>
      <c r="C541" s="463"/>
    </row>
    <row r="542" spans="2:3" x14ac:dyDescent="0.25">
      <c r="B542" s="470"/>
      <c r="C542" s="463"/>
    </row>
    <row r="543" spans="2:3" x14ac:dyDescent="0.25">
      <c r="B543" s="470"/>
      <c r="C543" s="463"/>
    </row>
    <row r="544" spans="2:3" x14ac:dyDescent="0.25">
      <c r="B544" s="470"/>
      <c r="C544" s="463"/>
    </row>
    <row r="545" spans="2:3" x14ac:dyDescent="0.25">
      <c r="B545" s="470"/>
      <c r="C545" s="463"/>
    </row>
    <row r="546" spans="2:3" x14ac:dyDescent="0.25">
      <c r="B546" s="470"/>
      <c r="C546" s="463"/>
    </row>
    <row r="547" spans="2:3" x14ac:dyDescent="0.25">
      <c r="B547" s="470"/>
      <c r="C547" s="463"/>
    </row>
    <row r="548" spans="2:3" x14ac:dyDescent="0.25">
      <c r="B548" s="470"/>
      <c r="C548" s="463"/>
    </row>
    <row r="549" spans="2:3" x14ac:dyDescent="0.25">
      <c r="B549" s="470"/>
      <c r="C549" s="463"/>
    </row>
    <row r="550" spans="2:3" x14ac:dyDescent="0.25">
      <c r="B550" s="470"/>
      <c r="C550" s="463"/>
    </row>
    <row r="551" spans="2:3" x14ac:dyDescent="0.25">
      <c r="B551" s="470"/>
      <c r="C551" s="463"/>
    </row>
    <row r="552" spans="2:3" x14ac:dyDescent="0.25">
      <c r="B552" s="470"/>
      <c r="C552" s="463"/>
    </row>
    <row r="553" spans="2:3" x14ac:dyDescent="0.25">
      <c r="B553" s="470"/>
      <c r="C553" s="463"/>
    </row>
    <row r="554" spans="2:3" x14ac:dyDescent="0.25">
      <c r="B554" s="470"/>
      <c r="C554" s="463"/>
    </row>
    <row r="555" spans="2:3" x14ac:dyDescent="0.25">
      <c r="B555" s="470"/>
      <c r="C555" s="463"/>
    </row>
    <row r="556" spans="2:3" x14ac:dyDescent="0.25">
      <c r="B556" s="470"/>
      <c r="C556" s="463"/>
    </row>
    <row r="557" spans="2:3" x14ac:dyDescent="0.25">
      <c r="B557" s="470"/>
      <c r="C557" s="463"/>
    </row>
    <row r="558" spans="2:3" x14ac:dyDescent="0.25">
      <c r="B558" s="470"/>
      <c r="C558" s="463"/>
    </row>
    <row r="559" spans="2:3" x14ac:dyDescent="0.25">
      <c r="B559" s="470"/>
      <c r="C559" s="463"/>
    </row>
    <row r="560" spans="2:3" x14ac:dyDescent="0.25">
      <c r="B560" s="470"/>
      <c r="C560" s="463"/>
    </row>
    <row r="561" spans="2:3" x14ac:dyDescent="0.25">
      <c r="B561" s="470"/>
      <c r="C561" s="463"/>
    </row>
    <row r="562" spans="2:3" x14ac:dyDescent="0.25">
      <c r="B562" s="470"/>
      <c r="C562" s="463"/>
    </row>
    <row r="563" spans="2:3" x14ac:dyDescent="0.25">
      <c r="B563" s="470"/>
      <c r="C563" s="463"/>
    </row>
    <row r="564" spans="2:3" x14ac:dyDescent="0.25">
      <c r="B564" s="470"/>
      <c r="C564" s="463"/>
    </row>
    <row r="565" spans="2:3" x14ac:dyDescent="0.25">
      <c r="B565" s="470"/>
      <c r="C565" s="463"/>
    </row>
    <row r="566" spans="2:3" x14ac:dyDescent="0.25">
      <c r="B566" s="470"/>
      <c r="C566" s="463"/>
    </row>
    <row r="567" spans="2:3" x14ac:dyDescent="0.25">
      <c r="B567" s="470"/>
      <c r="C567" s="463"/>
    </row>
    <row r="568" spans="2:3" x14ac:dyDescent="0.25">
      <c r="B568" s="470"/>
      <c r="C568" s="463"/>
    </row>
    <row r="569" spans="2:3" x14ac:dyDescent="0.25">
      <c r="B569" s="470"/>
      <c r="C569" s="463"/>
    </row>
    <row r="570" spans="2:3" x14ac:dyDescent="0.25">
      <c r="B570" s="470"/>
      <c r="C570" s="463"/>
    </row>
    <row r="571" spans="2:3" x14ac:dyDescent="0.25">
      <c r="B571" s="470"/>
      <c r="C571" s="463"/>
    </row>
    <row r="572" spans="2:3" x14ac:dyDescent="0.25">
      <c r="B572" s="470"/>
      <c r="C572" s="463"/>
    </row>
    <row r="573" spans="2:3" x14ac:dyDescent="0.25">
      <c r="B573" s="470"/>
      <c r="C573" s="463"/>
    </row>
    <row r="574" spans="2:3" x14ac:dyDescent="0.25">
      <c r="B574" s="470"/>
      <c r="C574" s="463"/>
    </row>
    <row r="575" spans="2:3" x14ac:dyDescent="0.25">
      <c r="B575" s="470"/>
      <c r="C575" s="463"/>
    </row>
    <row r="576" spans="2:3" x14ac:dyDescent="0.25">
      <c r="B576" s="470"/>
      <c r="C576" s="463"/>
    </row>
    <row r="577" spans="2:3" x14ac:dyDescent="0.25">
      <c r="B577" s="470"/>
      <c r="C577" s="463"/>
    </row>
    <row r="578" spans="2:3" x14ac:dyDescent="0.25">
      <c r="B578" s="470"/>
      <c r="C578" s="463"/>
    </row>
    <row r="579" spans="2:3" x14ac:dyDescent="0.25">
      <c r="B579" s="470"/>
      <c r="C579" s="463"/>
    </row>
    <row r="580" spans="2:3" x14ac:dyDescent="0.25">
      <c r="B580" s="470"/>
      <c r="C580" s="463"/>
    </row>
  </sheetData>
  <sheetProtection algorithmName="SHA-512" hashValue="Yew6X1aNvSCYWuUISE93DXhl3tJD0mP6h2XT2CtLQF+uABwZozghaNsaQ5xNV+wv91vzFGKKa1h3IuY8l3FKKw==" saltValue="lFkMuAuK6AVTYFbvXO816w==" spinCount="100000" sheet="1" objects="1" scenarios="1"/>
  <sortState ref="A2:I435">
    <sortCondition ref="A2"/>
  </sortState>
  <conditionalFormatting sqref="H2:J2">
    <cfRule type="expression" dxfId="0" priority="1">
      <formula>$M$2&gt;0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B55B-192A-497C-A97B-9AA8320E0B10}">
  <dimension ref="A1:K515"/>
  <sheetViews>
    <sheetView topLeftCell="B1" workbookViewId="0">
      <pane ySplit="1" topLeftCell="A2" activePane="bottomLeft" state="frozen"/>
      <selection activeCell="B1" sqref="B1"/>
      <selection pane="bottomLeft" activeCell="C25" sqref="C25"/>
    </sheetView>
  </sheetViews>
  <sheetFormatPr defaultRowHeight="15" x14ac:dyDescent="0.25"/>
  <cols>
    <col min="1" max="1" width="24.85546875" style="102" hidden="1" customWidth="1"/>
    <col min="2" max="2" width="42" style="102" customWidth="1"/>
    <col min="3" max="3" width="10.85546875" style="96" customWidth="1"/>
    <col min="4" max="4" width="9.140625" style="96"/>
    <col min="5" max="5" width="10.85546875" style="98" customWidth="1"/>
    <col min="6" max="6" width="11.85546875" style="98" customWidth="1"/>
    <col min="7" max="8" width="16.42578125" style="102" customWidth="1"/>
    <col min="9" max="9" width="17.85546875" style="102" customWidth="1"/>
    <col min="10" max="10" width="15.85546875" style="102" customWidth="1"/>
    <col min="11" max="16384" width="9.140625" style="102"/>
  </cols>
  <sheetData>
    <row r="1" spans="1:11" ht="60" customHeight="1" x14ac:dyDescent="0.25">
      <c r="A1" s="90"/>
      <c r="B1" s="91" t="s">
        <v>1163</v>
      </c>
      <c r="C1" s="226" t="s">
        <v>1164</v>
      </c>
      <c r="D1" s="226" t="s">
        <v>1157</v>
      </c>
      <c r="E1" s="93" t="s">
        <v>1156</v>
      </c>
      <c r="F1" s="93" t="s">
        <v>1166</v>
      </c>
      <c r="G1" s="100" t="s">
        <v>1168</v>
      </c>
      <c r="H1" s="100" t="s">
        <v>1167</v>
      </c>
      <c r="I1" s="100" t="s">
        <v>1169</v>
      </c>
      <c r="J1" s="99"/>
    </row>
    <row r="2" spans="1:11" x14ac:dyDescent="0.25">
      <c r="A2" s="98"/>
      <c r="B2" s="102" t="s">
        <v>1217</v>
      </c>
      <c r="C2" s="96">
        <v>0.85</v>
      </c>
      <c r="D2" s="96">
        <v>0.15000000000000002</v>
      </c>
      <c r="E2" s="97">
        <v>10000</v>
      </c>
      <c r="F2" s="227">
        <v>17487.560000000001</v>
      </c>
      <c r="G2" s="227">
        <v>10000</v>
      </c>
      <c r="H2" s="227">
        <f>G2/D2</f>
        <v>66666.666666666657</v>
      </c>
      <c r="I2" s="227">
        <v>0</v>
      </c>
      <c r="J2" s="103"/>
      <c r="K2" s="103"/>
    </row>
    <row r="3" spans="1:11" x14ac:dyDescent="0.25">
      <c r="A3" s="61" t="s">
        <v>298</v>
      </c>
      <c r="B3" s="92" t="str">
        <f>A3&amp;" School District"</f>
        <v>Adams-Friendship Area School District</v>
      </c>
      <c r="C3" s="64">
        <v>0.85</v>
      </c>
      <c r="D3" s="94">
        <f>1-C3</f>
        <v>0.15000000000000002</v>
      </c>
      <c r="E3" s="78">
        <v>43450</v>
      </c>
      <c r="F3" s="79">
        <v>173400</v>
      </c>
      <c r="G3" s="80">
        <v>43450</v>
      </c>
      <c r="H3" s="80">
        <f>G3/D3</f>
        <v>289666.66666666663</v>
      </c>
      <c r="I3" s="81">
        <v>0</v>
      </c>
    </row>
    <row r="4" spans="1:11" x14ac:dyDescent="0.25">
      <c r="A4" s="98" t="s">
        <v>299</v>
      </c>
      <c r="B4" s="102" t="str">
        <f>A4&amp;" School District"</f>
        <v>Albany School District</v>
      </c>
      <c r="C4" s="96">
        <v>0.7</v>
      </c>
      <c r="D4" s="96">
        <f>1-C4</f>
        <v>0.30000000000000004</v>
      </c>
      <c r="E4" s="97">
        <v>12630.3</v>
      </c>
      <c r="F4" s="227">
        <v>420</v>
      </c>
      <c r="G4" s="227">
        <v>420</v>
      </c>
      <c r="H4" s="227">
        <f>G4/D4</f>
        <v>1399.9999999999998</v>
      </c>
      <c r="I4" s="227">
        <v>12210.3</v>
      </c>
      <c r="J4" s="103"/>
      <c r="K4" s="103"/>
    </row>
    <row r="5" spans="1:11" x14ac:dyDescent="0.25">
      <c r="A5" s="61"/>
      <c r="B5" s="92" t="s">
        <v>1218</v>
      </c>
      <c r="C5" s="64">
        <v>0.7</v>
      </c>
      <c r="D5" s="94">
        <v>0.30000000000000004</v>
      </c>
      <c r="E5" s="78">
        <v>7500</v>
      </c>
      <c r="F5" s="79" t="s">
        <v>1176</v>
      </c>
      <c r="G5" s="80" t="s">
        <v>1176</v>
      </c>
      <c r="H5" s="80" t="s">
        <v>1176</v>
      </c>
      <c r="I5" s="81" t="s">
        <v>1176</v>
      </c>
    </row>
    <row r="6" spans="1:11" x14ac:dyDescent="0.25">
      <c r="A6" s="98" t="s">
        <v>300</v>
      </c>
      <c r="B6" s="102" t="str">
        <f>A6&amp;" School District"</f>
        <v>Algoma School District</v>
      </c>
      <c r="C6" s="96">
        <v>0.7</v>
      </c>
      <c r="D6" s="96">
        <f>1-C6</f>
        <v>0.30000000000000004</v>
      </c>
      <c r="E6" s="97">
        <v>0</v>
      </c>
      <c r="F6" s="227">
        <v>19600</v>
      </c>
      <c r="G6" s="227">
        <v>0</v>
      </c>
      <c r="H6" s="227">
        <f>G6/D6</f>
        <v>0</v>
      </c>
      <c r="I6" s="227">
        <v>0</v>
      </c>
      <c r="J6" s="103"/>
      <c r="K6" s="103"/>
    </row>
    <row r="7" spans="1:11" x14ac:dyDescent="0.25">
      <c r="A7" s="61"/>
      <c r="B7" s="92" t="s">
        <v>1219</v>
      </c>
      <c r="C7" s="64">
        <v>0.7</v>
      </c>
      <c r="D7" s="94">
        <v>0.30000000000000004</v>
      </c>
      <c r="E7" s="78">
        <v>5000</v>
      </c>
      <c r="F7" s="79" t="s">
        <v>1176</v>
      </c>
      <c r="G7" s="80" t="s">
        <v>1176</v>
      </c>
      <c r="H7" s="80" t="s">
        <v>1176</v>
      </c>
      <c r="I7" s="81" t="s">
        <v>1176</v>
      </c>
    </row>
    <row r="8" spans="1:11" x14ac:dyDescent="0.25">
      <c r="A8" s="98" t="s">
        <v>302</v>
      </c>
      <c r="B8" s="102" t="str">
        <f>A8&amp;" School District"</f>
        <v>Alma Center School District</v>
      </c>
      <c r="C8" s="96">
        <v>0.8</v>
      </c>
      <c r="D8" s="96">
        <f>1-C8</f>
        <v>0.19999999999999996</v>
      </c>
      <c r="E8" s="97">
        <v>13570.000000000004</v>
      </c>
      <c r="F8" s="227">
        <v>11200</v>
      </c>
      <c r="G8" s="227">
        <v>11200</v>
      </c>
      <c r="H8" s="227">
        <f t="shared" ref="H8:H14" si="0">G8/D8</f>
        <v>56000.000000000015</v>
      </c>
      <c r="I8" s="227">
        <v>2370.0000000000036</v>
      </c>
      <c r="J8" s="103"/>
      <c r="K8" s="103"/>
    </row>
    <row r="9" spans="1:11" x14ac:dyDescent="0.25">
      <c r="A9" s="61"/>
      <c r="B9" s="92" t="s">
        <v>1220</v>
      </c>
      <c r="C9" s="64">
        <v>0.6</v>
      </c>
      <c r="D9" s="94">
        <v>0.4</v>
      </c>
      <c r="E9" s="78">
        <v>9338</v>
      </c>
      <c r="F9" s="79">
        <v>9582.23</v>
      </c>
      <c r="G9" s="80">
        <v>9338</v>
      </c>
      <c r="H9" s="80">
        <f t="shared" si="0"/>
        <v>23345</v>
      </c>
      <c r="I9" s="81">
        <v>0</v>
      </c>
    </row>
    <row r="10" spans="1:11" x14ac:dyDescent="0.25">
      <c r="A10" s="98" t="s">
        <v>301</v>
      </c>
      <c r="B10" s="102" t="str">
        <f>A10&amp;" School District"</f>
        <v>Alma School District</v>
      </c>
      <c r="C10" s="96">
        <v>0.6</v>
      </c>
      <c r="D10" s="96">
        <f>1-C10</f>
        <v>0.4</v>
      </c>
      <c r="E10" s="97">
        <v>17704.400000000001</v>
      </c>
      <c r="F10" s="227">
        <v>14400</v>
      </c>
      <c r="G10" s="227">
        <v>14400</v>
      </c>
      <c r="H10" s="227">
        <f t="shared" si="0"/>
        <v>36000</v>
      </c>
      <c r="I10" s="227">
        <v>3304.4000000000015</v>
      </c>
      <c r="J10" s="103"/>
      <c r="K10" s="103"/>
    </row>
    <row r="11" spans="1:11" x14ac:dyDescent="0.25">
      <c r="A11" s="61"/>
      <c r="B11" s="92" t="s">
        <v>1197</v>
      </c>
      <c r="C11" s="64">
        <v>0.8</v>
      </c>
      <c r="D11" s="94">
        <v>0.19999999999999996</v>
      </c>
      <c r="E11" s="78">
        <v>5000</v>
      </c>
      <c r="F11" s="79">
        <v>9582.23</v>
      </c>
      <c r="G11" s="80">
        <v>5000</v>
      </c>
      <c r="H11" s="80">
        <f t="shared" si="0"/>
        <v>25000.000000000007</v>
      </c>
      <c r="I11" s="81">
        <v>0</v>
      </c>
    </row>
    <row r="12" spans="1:11" x14ac:dyDescent="0.25">
      <c r="A12" s="98" t="s">
        <v>303</v>
      </c>
      <c r="B12" s="102" t="str">
        <f>A12&amp;" School District"</f>
        <v>Almond-Bancroft School District</v>
      </c>
      <c r="C12" s="96">
        <v>0.7</v>
      </c>
      <c r="D12" s="96">
        <f>1-C12</f>
        <v>0.30000000000000004</v>
      </c>
      <c r="E12" s="97">
        <v>30000</v>
      </c>
      <c r="F12" s="227">
        <v>490</v>
      </c>
      <c r="G12" s="227">
        <v>490</v>
      </c>
      <c r="H12" s="227">
        <f t="shared" si="0"/>
        <v>1633.333333333333</v>
      </c>
      <c r="I12" s="227">
        <v>29510</v>
      </c>
      <c r="J12" s="103"/>
      <c r="K12" s="103"/>
    </row>
    <row r="13" spans="1:11" x14ac:dyDescent="0.25">
      <c r="A13" s="61" t="s">
        <v>304</v>
      </c>
      <c r="B13" s="92" t="str">
        <f>A13&amp;" School District"</f>
        <v>Amery School District</v>
      </c>
      <c r="C13" s="64">
        <v>0.7</v>
      </c>
      <c r="D13" s="94">
        <f>1-C13</f>
        <v>0.30000000000000004</v>
      </c>
      <c r="E13" s="78">
        <v>0</v>
      </c>
      <c r="F13" s="79">
        <v>7700</v>
      </c>
      <c r="G13" s="80">
        <v>0</v>
      </c>
      <c r="H13" s="80">
        <f t="shared" si="0"/>
        <v>0</v>
      </c>
      <c r="I13" s="81">
        <v>0</v>
      </c>
    </row>
    <row r="14" spans="1:11" x14ac:dyDescent="0.25">
      <c r="A14" s="98"/>
      <c r="B14" s="102" t="s">
        <v>1221</v>
      </c>
      <c r="C14" s="96">
        <v>0.7</v>
      </c>
      <c r="D14" s="96">
        <v>0.30000000000000004</v>
      </c>
      <c r="E14" s="97">
        <v>7500</v>
      </c>
      <c r="F14" s="227">
        <v>9582.23</v>
      </c>
      <c r="G14" s="227">
        <v>7500</v>
      </c>
      <c r="H14" s="227">
        <f t="shared" si="0"/>
        <v>24999.999999999996</v>
      </c>
      <c r="I14" s="227">
        <v>0</v>
      </c>
      <c r="J14" s="103"/>
      <c r="K14" s="103"/>
    </row>
    <row r="15" spans="1:11" x14ac:dyDescent="0.25">
      <c r="A15" s="61"/>
      <c r="B15" s="92" t="s">
        <v>1222</v>
      </c>
      <c r="C15" s="64">
        <v>0.8</v>
      </c>
      <c r="D15" s="94">
        <v>0.19999999999999996</v>
      </c>
      <c r="E15" s="78">
        <v>10000</v>
      </c>
      <c r="F15" s="79" t="s">
        <v>1176</v>
      </c>
      <c r="G15" s="80" t="s">
        <v>1176</v>
      </c>
      <c r="H15" s="80" t="s">
        <v>1176</v>
      </c>
      <c r="I15" s="81" t="s">
        <v>1176</v>
      </c>
    </row>
    <row r="16" spans="1:11" x14ac:dyDescent="0.25">
      <c r="A16" s="98" t="s">
        <v>305</v>
      </c>
      <c r="B16" s="102" t="str">
        <f>A16&amp;" School District"</f>
        <v>Antigo School District</v>
      </c>
      <c r="C16" s="96">
        <v>0.8</v>
      </c>
      <c r="D16" s="96">
        <f>1-C16</f>
        <v>0.19999999999999996</v>
      </c>
      <c r="E16" s="97">
        <v>0</v>
      </c>
      <c r="F16" s="227">
        <v>24800</v>
      </c>
      <c r="G16" s="227">
        <v>0</v>
      </c>
      <c r="H16" s="227">
        <f>G16/D16</f>
        <v>0</v>
      </c>
      <c r="I16" s="227">
        <v>0</v>
      </c>
      <c r="J16" s="103"/>
      <c r="K16" s="103"/>
    </row>
    <row r="17" spans="1:11" x14ac:dyDescent="0.25">
      <c r="A17" s="61" t="s">
        <v>306</v>
      </c>
      <c r="B17" s="92" t="str">
        <f>A17&amp;" School District"</f>
        <v>Arcadia School District</v>
      </c>
      <c r="C17" s="64">
        <v>0.8</v>
      </c>
      <c r="D17" s="94">
        <f>1-C17</f>
        <v>0.19999999999999996</v>
      </c>
      <c r="E17" s="78">
        <v>17578.600000000006</v>
      </c>
      <c r="F17" s="79">
        <v>5600</v>
      </c>
      <c r="G17" s="80">
        <v>5600</v>
      </c>
      <c r="H17" s="80">
        <f>G17/D17</f>
        <v>28000.000000000007</v>
      </c>
      <c r="I17" s="81">
        <v>11978.600000000006</v>
      </c>
    </row>
    <row r="18" spans="1:11" x14ac:dyDescent="0.25">
      <c r="A18" s="98"/>
      <c r="B18" s="102" t="s">
        <v>1223</v>
      </c>
      <c r="C18" s="96">
        <v>0.6</v>
      </c>
      <c r="D18" s="96">
        <v>0.4</v>
      </c>
      <c r="E18" s="97">
        <v>5000</v>
      </c>
      <c r="F18" s="227">
        <v>9582.23</v>
      </c>
      <c r="G18" s="227">
        <v>5000</v>
      </c>
      <c r="H18" s="227">
        <f>G18/D18</f>
        <v>12500</v>
      </c>
      <c r="I18" s="227">
        <v>0</v>
      </c>
      <c r="J18" s="103"/>
      <c r="K18" s="103"/>
    </row>
    <row r="19" spans="1:11" x14ac:dyDescent="0.25">
      <c r="A19" s="61" t="s">
        <v>307</v>
      </c>
      <c r="B19" s="92" t="str">
        <f>A19&amp;" School District"</f>
        <v>Argyle School District</v>
      </c>
      <c r="C19" s="64">
        <v>0.6</v>
      </c>
      <c r="D19" s="94">
        <f>1-C19</f>
        <v>0.4</v>
      </c>
      <c r="E19" s="78">
        <v>0</v>
      </c>
      <c r="F19" s="79">
        <v>13800</v>
      </c>
      <c r="G19" s="80">
        <v>0</v>
      </c>
      <c r="H19" s="80">
        <f>G19/D19</f>
        <v>0</v>
      </c>
      <c r="I19" s="81">
        <v>0</v>
      </c>
    </row>
    <row r="20" spans="1:11" x14ac:dyDescent="0.25">
      <c r="A20" s="98" t="s">
        <v>308</v>
      </c>
      <c r="B20" s="102" t="str">
        <f>A20&amp;" School District"</f>
        <v>Ashland School District</v>
      </c>
      <c r="C20" s="96">
        <v>0.8</v>
      </c>
      <c r="D20" s="96">
        <f>1-C20</f>
        <v>0.19999999999999996</v>
      </c>
      <c r="E20" s="97">
        <v>24686.800000000003</v>
      </c>
      <c r="F20" s="227">
        <v>0</v>
      </c>
      <c r="G20" s="227">
        <v>0</v>
      </c>
      <c r="H20" s="227">
        <f>G20/D20</f>
        <v>0</v>
      </c>
      <c r="I20" s="227">
        <v>24686.800000000003</v>
      </c>
      <c r="J20" s="103"/>
      <c r="K20" s="103"/>
    </row>
    <row r="21" spans="1:11" x14ac:dyDescent="0.25">
      <c r="A21" s="61"/>
      <c r="B21" s="92" t="s">
        <v>1412</v>
      </c>
      <c r="C21" s="64">
        <v>0.6</v>
      </c>
      <c r="D21" s="94">
        <v>0.4</v>
      </c>
      <c r="E21" s="78">
        <v>5000</v>
      </c>
      <c r="F21" s="79" t="s">
        <v>1176</v>
      </c>
      <c r="G21" s="80" t="s">
        <v>1176</v>
      </c>
      <c r="H21" s="80" t="s">
        <v>1176</v>
      </c>
      <c r="I21" s="81" t="s">
        <v>1176</v>
      </c>
    </row>
    <row r="22" spans="1:11" x14ac:dyDescent="0.25">
      <c r="A22" s="98" t="s">
        <v>309</v>
      </c>
      <c r="B22" s="102" t="str">
        <f>A22&amp;" School District"</f>
        <v>Athens School District</v>
      </c>
      <c r="C22" s="96">
        <v>0.6</v>
      </c>
      <c r="D22" s="96">
        <f>1-C22</f>
        <v>0.4</v>
      </c>
      <c r="E22" s="97">
        <v>2452.7999999999993</v>
      </c>
      <c r="F22" s="227">
        <v>3000</v>
      </c>
      <c r="G22" s="227">
        <v>2452.7999999999993</v>
      </c>
      <c r="H22" s="227">
        <f>G22/D22</f>
        <v>6131.9999999999982</v>
      </c>
      <c r="I22" s="227">
        <v>0</v>
      </c>
      <c r="J22" s="103"/>
      <c r="K22" s="103"/>
    </row>
    <row r="23" spans="1:11" x14ac:dyDescent="0.25">
      <c r="A23" s="61" t="s">
        <v>310</v>
      </c>
      <c r="B23" s="92" t="str">
        <f>A23&amp;" School District"</f>
        <v>Auburndale School District</v>
      </c>
      <c r="C23" s="64">
        <v>0.7</v>
      </c>
      <c r="D23" s="94">
        <f>1-C23</f>
        <v>0.30000000000000004</v>
      </c>
      <c r="E23" s="78">
        <v>0</v>
      </c>
      <c r="F23" s="79">
        <v>13300</v>
      </c>
      <c r="G23" s="80">
        <v>0</v>
      </c>
      <c r="H23" s="80">
        <f>G23/D23</f>
        <v>0</v>
      </c>
      <c r="I23" s="81">
        <v>0</v>
      </c>
    </row>
    <row r="24" spans="1:11" x14ac:dyDescent="0.25">
      <c r="A24" s="98"/>
      <c r="B24" s="102" t="s">
        <v>1224</v>
      </c>
      <c r="C24" s="96">
        <v>0.7</v>
      </c>
      <c r="D24" s="96">
        <v>0.30000000000000004</v>
      </c>
      <c r="E24" s="97">
        <v>7500</v>
      </c>
      <c r="F24" s="227" t="s">
        <v>1176</v>
      </c>
      <c r="G24" s="227" t="s">
        <v>1176</v>
      </c>
      <c r="H24" s="227" t="s">
        <v>1176</v>
      </c>
      <c r="I24" s="227" t="s">
        <v>1176</v>
      </c>
      <c r="J24" s="103"/>
      <c r="K24" s="103"/>
    </row>
    <row r="25" spans="1:11" x14ac:dyDescent="0.25">
      <c r="A25" s="61" t="s">
        <v>311</v>
      </c>
      <c r="B25" s="92" t="str">
        <f>A25&amp;" School District"</f>
        <v>Augusta School District</v>
      </c>
      <c r="C25" s="64">
        <v>0.7</v>
      </c>
      <c r="D25" s="94">
        <f>1-C25</f>
        <v>0.30000000000000004</v>
      </c>
      <c r="E25" s="78">
        <v>0</v>
      </c>
      <c r="F25" s="79">
        <v>7000</v>
      </c>
      <c r="G25" s="80">
        <v>0</v>
      </c>
      <c r="H25" s="80">
        <f>G25/D25</f>
        <v>0</v>
      </c>
      <c r="I25" s="81">
        <v>0</v>
      </c>
    </row>
    <row r="26" spans="1:11" x14ac:dyDescent="0.25">
      <c r="A26" s="98"/>
      <c r="B26" s="102" t="s">
        <v>1225</v>
      </c>
      <c r="C26" s="96">
        <v>0.8</v>
      </c>
      <c r="D26" s="96">
        <v>0.19999999999999996</v>
      </c>
      <c r="E26" s="97">
        <v>5000</v>
      </c>
      <c r="F26" s="227" t="s">
        <v>1176</v>
      </c>
      <c r="G26" s="227" t="s">
        <v>1176</v>
      </c>
      <c r="H26" s="227" t="s">
        <v>1176</v>
      </c>
      <c r="I26" s="227" t="s">
        <v>1176</v>
      </c>
      <c r="J26" s="103"/>
      <c r="K26" s="103"/>
    </row>
    <row r="27" spans="1:11" x14ac:dyDescent="0.25">
      <c r="A27" s="61"/>
      <c r="B27" s="92" t="s">
        <v>1198</v>
      </c>
      <c r="C27" s="64">
        <v>0.6</v>
      </c>
      <c r="D27" s="94">
        <v>0.4</v>
      </c>
      <c r="E27" s="78">
        <v>5000</v>
      </c>
      <c r="F27" s="79">
        <v>9582.23</v>
      </c>
      <c r="G27" s="80">
        <v>5000</v>
      </c>
      <c r="H27" s="80">
        <f t="shared" ref="H27:H46" si="1">G27/D27</f>
        <v>12500</v>
      </c>
      <c r="I27" s="81">
        <v>0</v>
      </c>
    </row>
    <row r="28" spans="1:11" x14ac:dyDescent="0.25">
      <c r="A28" s="98" t="s">
        <v>312</v>
      </c>
      <c r="B28" s="102" t="str">
        <f>A28&amp;" School District"</f>
        <v>Baldwin-Woodville Area School District</v>
      </c>
      <c r="C28" s="96">
        <v>0.6</v>
      </c>
      <c r="D28" s="96">
        <f>1-C28</f>
        <v>0.4</v>
      </c>
      <c r="E28" s="97">
        <v>0</v>
      </c>
      <c r="F28" s="227">
        <v>80400</v>
      </c>
      <c r="G28" s="227">
        <v>0</v>
      </c>
      <c r="H28" s="227">
        <f t="shared" si="1"/>
        <v>0</v>
      </c>
      <c r="I28" s="227">
        <v>0</v>
      </c>
      <c r="J28" s="103"/>
      <c r="K28" s="103"/>
    </row>
    <row r="29" spans="1:11" x14ac:dyDescent="0.25">
      <c r="A29" s="61"/>
      <c r="B29" s="92" t="s">
        <v>1226</v>
      </c>
      <c r="C29" s="64">
        <v>0.8</v>
      </c>
      <c r="D29" s="94">
        <v>0.19999999999999996</v>
      </c>
      <c r="E29" s="78">
        <v>7500</v>
      </c>
      <c r="F29" s="79">
        <v>9582.23</v>
      </c>
      <c r="G29" s="80">
        <v>7500</v>
      </c>
      <c r="H29" s="80">
        <f t="shared" si="1"/>
        <v>37500.000000000007</v>
      </c>
      <c r="I29" s="81">
        <v>0</v>
      </c>
    </row>
    <row r="30" spans="1:11" x14ac:dyDescent="0.25">
      <c r="A30" s="98" t="s">
        <v>313</v>
      </c>
      <c r="B30" s="102" t="str">
        <f>A30&amp;" School District"</f>
        <v>Bangor School District</v>
      </c>
      <c r="C30" s="96">
        <v>0.7</v>
      </c>
      <c r="D30" s="96">
        <f>1-C30</f>
        <v>0.30000000000000004</v>
      </c>
      <c r="E30" s="97">
        <v>1174.5999999999985</v>
      </c>
      <c r="F30" s="227">
        <v>14000</v>
      </c>
      <c r="G30" s="227">
        <v>1174.5999999999985</v>
      </c>
      <c r="H30" s="227">
        <f t="shared" si="1"/>
        <v>3915.333333333328</v>
      </c>
      <c r="I30" s="227">
        <v>0</v>
      </c>
      <c r="J30" s="103"/>
      <c r="K30" s="103"/>
    </row>
    <row r="31" spans="1:11" x14ac:dyDescent="0.25">
      <c r="A31" s="61"/>
      <c r="B31" s="92" t="s">
        <v>1227</v>
      </c>
      <c r="C31" s="64">
        <v>0.5</v>
      </c>
      <c r="D31" s="94">
        <v>0.5</v>
      </c>
      <c r="E31" s="78">
        <v>7500</v>
      </c>
      <c r="F31" s="79">
        <v>9582.23</v>
      </c>
      <c r="G31" s="80">
        <v>7500</v>
      </c>
      <c r="H31" s="80">
        <f t="shared" si="1"/>
        <v>15000</v>
      </c>
      <c r="I31" s="81">
        <v>0</v>
      </c>
    </row>
    <row r="32" spans="1:11" x14ac:dyDescent="0.25">
      <c r="A32" s="98" t="s">
        <v>314</v>
      </c>
      <c r="B32" s="102" t="str">
        <f>A32&amp;" School District"</f>
        <v>Barneveld School District</v>
      </c>
      <c r="C32" s="96">
        <v>0.5</v>
      </c>
      <c r="D32" s="96">
        <f>1-C32</f>
        <v>0.5</v>
      </c>
      <c r="E32" s="97">
        <v>0</v>
      </c>
      <c r="F32" s="227">
        <v>0</v>
      </c>
      <c r="G32" s="227">
        <v>0</v>
      </c>
      <c r="H32" s="227">
        <f t="shared" si="1"/>
        <v>0</v>
      </c>
      <c r="I32" s="227">
        <v>0</v>
      </c>
      <c r="J32" s="103"/>
      <c r="K32" s="103"/>
    </row>
    <row r="33" spans="1:11" x14ac:dyDescent="0.25">
      <c r="A33" s="61" t="s">
        <v>315</v>
      </c>
      <c r="B33" s="92" t="str">
        <f>A33&amp;" School District"</f>
        <v>Barron Area School District</v>
      </c>
      <c r="C33" s="64">
        <v>0.8</v>
      </c>
      <c r="D33" s="94">
        <f>1-C33</f>
        <v>0.19999999999999996</v>
      </c>
      <c r="E33" s="78">
        <v>27826.400000000005</v>
      </c>
      <c r="F33" s="79">
        <v>16800</v>
      </c>
      <c r="G33" s="80">
        <v>16800</v>
      </c>
      <c r="H33" s="80">
        <f t="shared" si="1"/>
        <v>84000.000000000015</v>
      </c>
      <c r="I33" s="81">
        <v>11026.400000000005</v>
      </c>
    </row>
    <row r="34" spans="1:11" x14ac:dyDescent="0.25">
      <c r="A34" s="98"/>
      <c r="B34" s="102" t="s">
        <v>1228</v>
      </c>
      <c r="C34" s="96">
        <v>0.85</v>
      </c>
      <c r="D34" s="96">
        <v>0.15000000000000002</v>
      </c>
      <c r="E34" s="97">
        <v>7500</v>
      </c>
      <c r="F34" s="227">
        <v>9582.23</v>
      </c>
      <c r="G34" s="227">
        <v>7500</v>
      </c>
      <c r="H34" s="227">
        <f t="shared" si="1"/>
        <v>49999.999999999993</v>
      </c>
      <c r="I34" s="227">
        <v>0</v>
      </c>
      <c r="J34" s="103"/>
      <c r="K34" s="103"/>
    </row>
    <row r="35" spans="1:11" x14ac:dyDescent="0.25">
      <c r="A35" s="61" t="s">
        <v>316</v>
      </c>
      <c r="B35" s="92" t="str">
        <f>A35&amp;" School District"</f>
        <v>Bayfield School District</v>
      </c>
      <c r="C35" s="64">
        <v>0.85</v>
      </c>
      <c r="D35" s="94">
        <f>1-C35</f>
        <v>0.15000000000000002</v>
      </c>
      <c r="E35" s="78">
        <v>30000</v>
      </c>
      <c r="F35" s="79">
        <v>45900</v>
      </c>
      <c r="G35" s="80">
        <v>30000</v>
      </c>
      <c r="H35" s="80">
        <f t="shared" si="1"/>
        <v>199999.99999999997</v>
      </c>
      <c r="I35" s="81">
        <v>0</v>
      </c>
    </row>
    <row r="36" spans="1:11" x14ac:dyDescent="0.25">
      <c r="A36" s="98" t="s">
        <v>317</v>
      </c>
      <c r="B36" s="102" t="str">
        <f>A36&amp;" School District"</f>
        <v>Beecher-Dunbar-Pembine School District</v>
      </c>
      <c r="C36" s="96">
        <v>0.8</v>
      </c>
      <c r="D36" s="96">
        <f>1-C36</f>
        <v>0.19999999999999996</v>
      </c>
      <c r="E36" s="97">
        <v>166.00000000000364</v>
      </c>
      <c r="F36" s="227">
        <v>2720</v>
      </c>
      <c r="G36" s="227">
        <v>166.00000000000364</v>
      </c>
      <c r="H36" s="227">
        <f t="shared" si="1"/>
        <v>830.00000000001842</v>
      </c>
      <c r="I36" s="227">
        <v>0</v>
      </c>
      <c r="J36" s="103"/>
      <c r="K36" s="103"/>
    </row>
    <row r="37" spans="1:11" x14ac:dyDescent="0.25">
      <c r="A37" s="61"/>
      <c r="B37" s="92" t="s">
        <v>1229</v>
      </c>
      <c r="C37" s="64">
        <v>0.6</v>
      </c>
      <c r="D37" s="94">
        <v>0.4</v>
      </c>
      <c r="E37" s="78">
        <v>9152</v>
      </c>
      <c r="F37" s="79">
        <v>11958.62</v>
      </c>
      <c r="G37" s="80">
        <v>9152</v>
      </c>
      <c r="H37" s="80">
        <f t="shared" si="1"/>
        <v>22880</v>
      </c>
      <c r="I37" s="81">
        <v>0</v>
      </c>
    </row>
    <row r="38" spans="1:11" x14ac:dyDescent="0.25">
      <c r="A38" s="98"/>
      <c r="B38" s="102" t="s">
        <v>1230</v>
      </c>
      <c r="C38" s="96">
        <v>0.6</v>
      </c>
      <c r="D38" s="96">
        <v>0.4</v>
      </c>
      <c r="E38" s="97">
        <v>7500</v>
      </c>
      <c r="F38" s="227">
        <v>11019.56</v>
      </c>
      <c r="G38" s="227">
        <v>7500</v>
      </c>
      <c r="H38" s="227">
        <f t="shared" si="1"/>
        <v>18750</v>
      </c>
      <c r="I38" s="227">
        <v>0</v>
      </c>
      <c r="J38" s="103"/>
      <c r="K38" s="103"/>
    </row>
    <row r="39" spans="1:11" x14ac:dyDescent="0.25">
      <c r="A39" s="61" t="s">
        <v>318</v>
      </c>
      <c r="B39" s="92" t="str">
        <f>A39&amp;" School District"</f>
        <v>Belleville School District</v>
      </c>
      <c r="C39" s="64">
        <v>0.6</v>
      </c>
      <c r="D39" s="94">
        <f>1-C39</f>
        <v>0.4</v>
      </c>
      <c r="E39" s="78">
        <v>6480</v>
      </c>
      <c r="F39" s="79">
        <v>74400</v>
      </c>
      <c r="G39" s="80">
        <v>6480</v>
      </c>
      <c r="H39" s="80">
        <f t="shared" si="1"/>
        <v>16200</v>
      </c>
      <c r="I39" s="81">
        <v>0</v>
      </c>
    </row>
    <row r="40" spans="1:11" x14ac:dyDescent="0.25">
      <c r="A40" s="98" t="s">
        <v>319</v>
      </c>
      <c r="B40" s="102" t="str">
        <f>A40&amp;" School District"</f>
        <v>Belmont Community School District</v>
      </c>
      <c r="C40" s="96">
        <v>0.6</v>
      </c>
      <c r="D40" s="96">
        <f>1-C40</f>
        <v>0.4</v>
      </c>
      <c r="E40" s="97">
        <v>25120.799999999999</v>
      </c>
      <c r="F40" s="227">
        <v>2640</v>
      </c>
      <c r="G40" s="227">
        <v>2640</v>
      </c>
      <c r="H40" s="227">
        <f t="shared" si="1"/>
        <v>6600</v>
      </c>
      <c r="I40" s="227">
        <v>22480.799999999999</v>
      </c>
      <c r="J40" s="103"/>
      <c r="K40" s="103"/>
    </row>
    <row r="41" spans="1:11" x14ac:dyDescent="0.25">
      <c r="A41" s="61"/>
      <c r="B41" s="92" t="s">
        <v>1231</v>
      </c>
      <c r="C41" s="64">
        <v>0.85</v>
      </c>
      <c r="D41" s="94">
        <v>0.15000000000000002</v>
      </c>
      <c r="E41" s="78">
        <v>7500</v>
      </c>
      <c r="F41" s="79">
        <v>9582.23</v>
      </c>
      <c r="G41" s="80">
        <v>7500</v>
      </c>
      <c r="H41" s="80">
        <f t="shared" si="1"/>
        <v>49999.999999999993</v>
      </c>
      <c r="I41" s="81">
        <v>0</v>
      </c>
    </row>
    <row r="42" spans="1:11" x14ac:dyDescent="0.25">
      <c r="A42" s="98"/>
      <c r="B42" s="102" t="s">
        <v>1232</v>
      </c>
      <c r="C42" s="96">
        <v>0.6</v>
      </c>
      <c r="D42" s="96">
        <v>0.4</v>
      </c>
      <c r="E42" s="97">
        <v>5000</v>
      </c>
      <c r="F42" s="227">
        <v>9582.23</v>
      </c>
      <c r="G42" s="227">
        <v>5000</v>
      </c>
      <c r="H42" s="227">
        <f t="shared" si="1"/>
        <v>12500</v>
      </c>
      <c r="I42" s="227">
        <v>0</v>
      </c>
      <c r="J42" s="103"/>
      <c r="K42" s="103"/>
    </row>
    <row r="43" spans="1:11" x14ac:dyDescent="0.25">
      <c r="A43" s="61" t="s">
        <v>320</v>
      </c>
      <c r="B43" s="92" t="str">
        <f>A43&amp;" School District"</f>
        <v>Benton School District</v>
      </c>
      <c r="C43" s="64">
        <v>0.6</v>
      </c>
      <c r="D43" s="94">
        <f>1-C43</f>
        <v>0.4</v>
      </c>
      <c r="E43" s="78">
        <v>24419.200000000001</v>
      </c>
      <c r="F43" s="79">
        <v>7800</v>
      </c>
      <c r="G43" s="80">
        <v>7800</v>
      </c>
      <c r="H43" s="80">
        <f t="shared" si="1"/>
        <v>19500</v>
      </c>
      <c r="I43" s="81">
        <v>16619.2</v>
      </c>
    </row>
    <row r="44" spans="1:11" x14ac:dyDescent="0.25">
      <c r="A44" s="98" t="s">
        <v>321</v>
      </c>
      <c r="B44" s="102" t="str">
        <f>A44&amp;" School District"</f>
        <v>Berlin Area School District</v>
      </c>
      <c r="C44" s="96">
        <v>0.7</v>
      </c>
      <c r="D44" s="96">
        <f>1-C44</f>
        <v>0.30000000000000004</v>
      </c>
      <c r="E44" s="97">
        <v>41223</v>
      </c>
      <c r="F44" s="227">
        <v>69300</v>
      </c>
      <c r="G44" s="227">
        <v>41223</v>
      </c>
      <c r="H44" s="227">
        <f t="shared" si="1"/>
        <v>137409.99999999997</v>
      </c>
      <c r="I44" s="227">
        <v>0</v>
      </c>
      <c r="J44" s="103"/>
      <c r="K44" s="103"/>
    </row>
    <row r="45" spans="1:11" x14ac:dyDescent="0.25">
      <c r="A45" s="61" t="s">
        <v>322</v>
      </c>
      <c r="B45" s="92" t="str">
        <f>A45&amp;" School District"</f>
        <v>Big Foot UHS School District</v>
      </c>
      <c r="C45" s="64">
        <v>0.7</v>
      </c>
      <c r="D45" s="94">
        <f>1-C45</f>
        <v>0.30000000000000004</v>
      </c>
      <c r="E45" s="78">
        <v>6138.8999999999978</v>
      </c>
      <c r="F45" s="79">
        <v>16800</v>
      </c>
      <c r="G45" s="80">
        <v>6138.8999999999978</v>
      </c>
      <c r="H45" s="80">
        <f t="shared" si="1"/>
        <v>20462.999999999989</v>
      </c>
      <c r="I45" s="81">
        <v>0</v>
      </c>
    </row>
    <row r="46" spans="1:11" x14ac:dyDescent="0.25">
      <c r="A46" s="98" t="s">
        <v>323</v>
      </c>
      <c r="B46" s="102" t="str">
        <f>A46&amp;" School District"</f>
        <v>Birchwood School District</v>
      </c>
      <c r="C46" s="96">
        <v>0.8</v>
      </c>
      <c r="D46" s="96">
        <f>1-C46</f>
        <v>0.19999999999999996</v>
      </c>
      <c r="E46" s="97">
        <v>0</v>
      </c>
      <c r="F46" s="227">
        <v>12800</v>
      </c>
      <c r="G46" s="227">
        <v>0</v>
      </c>
      <c r="H46" s="227">
        <f t="shared" si="1"/>
        <v>0</v>
      </c>
      <c r="I46" s="227">
        <v>0</v>
      </c>
      <c r="J46" s="103"/>
      <c r="K46" s="103"/>
    </row>
    <row r="47" spans="1:11" x14ac:dyDescent="0.25">
      <c r="A47" s="61"/>
      <c r="B47" s="92" t="s">
        <v>1199</v>
      </c>
      <c r="C47" s="64">
        <v>0.7</v>
      </c>
      <c r="D47" s="94">
        <v>0.30000000000000004</v>
      </c>
      <c r="E47" s="78">
        <v>5000</v>
      </c>
      <c r="F47" s="79" t="s">
        <v>1176</v>
      </c>
      <c r="G47" s="80" t="s">
        <v>1176</v>
      </c>
      <c r="H47" s="80" t="s">
        <v>1176</v>
      </c>
      <c r="I47" s="81" t="s">
        <v>1176</v>
      </c>
    </row>
    <row r="48" spans="1:11" x14ac:dyDescent="0.25">
      <c r="A48" s="98"/>
      <c r="B48" s="102" t="s">
        <v>1233</v>
      </c>
      <c r="C48" s="96">
        <v>0.6</v>
      </c>
      <c r="D48" s="96">
        <v>0.4</v>
      </c>
      <c r="E48" s="97">
        <v>10000</v>
      </c>
      <c r="F48" s="227">
        <v>13534.89</v>
      </c>
      <c r="G48" s="227">
        <v>10000</v>
      </c>
      <c r="H48" s="227">
        <f t="shared" ref="H48:H62" si="2">G48/D48</f>
        <v>25000</v>
      </c>
      <c r="I48" s="227">
        <v>0</v>
      </c>
      <c r="J48" s="103"/>
      <c r="K48" s="103"/>
    </row>
    <row r="49" spans="1:11" x14ac:dyDescent="0.25">
      <c r="A49" s="61" t="s">
        <v>324</v>
      </c>
      <c r="B49" s="92" t="str">
        <f>A49&amp;" School District"</f>
        <v>Black Hawk School District</v>
      </c>
      <c r="C49" s="64">
        <v>0.7</v>
      </c>
      <c r="D49" s="94">
        <f>1-C49</f>
        <v>0.30000000000000004</v>
      </c>
      <c r="E49" s="78">
        <v>11992.199999999997</v>
      </c>
      <c r="F49" s="79">
        <v>0</v>
      </c>
      <c r="G49" s="80">
        <v>0</v>
      </c>
      <c r="H49" s="80">
        <f t="shared" si="2"/>
        <v>0</v>
      </c>
      <c r="I49" s="81">
        <v>11992.199999999997</v>
      </c>
    </row>
    <row r="50" spans="1:11" x14ac:dyDescent="0.25">
      <c r="A50" s="98" t="s">
        <v>325</v>
      </c>
      <c r="B50" s="102" t="str">
        <f>A50&amp;" School District"</f>
        <v>Black River Falls School District</v>
      </c>
      <c r="C50" s="96">
        <v>0.7</v>
      </c>
      <c r="D50" s="96">
        <f>1-C50</f>
        <v>0.30000000000000004</v>
      </c>
      <c r="E50" s="97">
        <v>2727.2999999999956</v>
      </c>
      <c r="F50" s="227">
        <v>45500</v>
      </c>
      <c r="G50" s="227">
        <v>2727.2999999999956</v>
      </c>
      <c r="H50" s="227">
        <f t="shared" si="2"/>
        <v>9090.9999999999836</v>
      </c>
      <c r="I50" s="227">
        <v>0</v>
      </c>
      <c r="J50" s="103"/>
      <c r="K50" s="103"/>
    </row>
    <row r="51" spans="1:11" x14ac:dyDescent="0.25">
      <c r="A51" s="61"/>
      <c r="B51" s="92" t="s">
        <v>1234</v>
      </c>
      <c r="C51" s="64">
        <v>0.7</v>
      </c>
      <c r="D51" s="94">
        <v>0.30000000000000004</v>
      </c>
      <c r="E51" s="78">
        <v>7198</v>
      </c>
      <c r="F51" s="79">
        <v>9582.23</v>
      </c>
      <c r="G51" s="80">
        <v>7198</v>
      </c>
      <c r="H51" s="80">
        <f t="shared" si="2"/>
        <v>23993.333333333328</v>
      </c>
      <c r="I51" s="81">
        <v>0</v>
      </c>
    </row>
    <row r="52" spans="1:11" x14ac:dyDescent="0.25">
      <c r="A52" s="98" t="s">
        <v>326</v>
      </c>
      <c r="B52" s="102" t="str">
        <f>A52&amp;" School District"</f>
        <v>Blair-Taylor School District</v>
      </c>
      <c r="C52" s="96">
        <v>0.7</v>
      </c>
      <c r="D52" s="96">
        <f>1-C52</f>
        <v>0.30000000000000004</v>
      </c>
      <c r="E52" s="97">
        <v>6415.8999999999978</v>
      </c>
      <c r="F52" s="227">
        <v>22400</v>
      </c>
      <c r="G52" s="227">
        <v>6415.8999999999978</v>
      </c>
      <c r="H52" s="227">
        <f t="shared" si="2"/>
        <v>21386.333333333321</v>
      </c>
      <c r="I52" s="227">
        <v>0</v>
      </c>
      <c r="J52" s="103"/>
      <c r="K52" s="103"/>
    </row>
    <row r="53" spans="1:11" x14ac:dyDescent="0.25">
      <c r="A53" s="61"/>
      <c r="B53" s="92" t="s">
        <v>1235</v>
      </c>
      <c r="C53" s="64">
        <v>0.6</v>
      </c>
      <c r="D53" s="94">
        <v>0.4</v>
      </c>
      <c r="E53" s="78">
        <v>5000</v>
      </c>
      <c r="F53" s="79">
        <v>9582.23</v>
      </c>
      <c r="G53" s="80">
        <v>5000</v>
      </c>
      <c r="H53" s="80">
        <f t="shared" si="2"/>
        <v>12500</v>
      </c>
      <c r="I53" s="81">
        <v>0</v>
      </c>
    </row>
    <row r="54" spans="1:11" x14ac:dyDescent="0.25">
      <c r="A54" s="98" t="s">
        <v>327</v>
      </c>
      <c r="B54" s="102" t="str">
        <f>A54&amp;" School District"</f>
        <v>Bloomer School District</v>
      </c>
      <c r="C54" s="96">
        <v>0.6</v>
      </c>
      <c r="D54" s="96">
        <f>1-C54</f>
        <v>0.4</v>
      </c>
      <c r="E54" s="97">
        <v>760.39999999999418</v>
      </c>
      <c r="F54" s="227">
        <v>0</v>
      </c>
      <c r="G54" s="227">
        <v>0</v>
      </c>
      <c r="H54" s="227">
        <f t="shared" si="2"/>
        <v>0</v>
      </c>
      <c r="I54" s="227">
        <v>760.39999999999418</v>
      </c>
      <c r="J54" s="103"/>
      <c r="K54" s="103"/>
    </row>
    <row r="55" spans="1:11" x14ac:dyDescent="0.25">
      <c r="A55" s="61"/>
      <c r="B55" s="92" t="s">
        <v>1236</v>
      </c>
      <c r="C55" s="64">
        <v>0.7</v>
      </c>
      <c r="D55" s="94">
        <v>0.30000000000000004</v>
      </c>
      <c r="E55" s="78">
        <v>5000</v>
      </c>
      <c r="F55" s="79">
        <v>9582.23</v>
      </c>
      <c r="G55" s="80">
        <v>5000</v>
      </c>
      <c r="H55" s="80">
        <f t="shared" si="2"/>
        <v>16666.666666666664</v>
      </c>
      <c r="I55" s="81">
        <v>0</v>
      </c>
    </row>
    <row r="56" spans="1:11" x14ac:dyDescent="0.25">
      <c r="A56" s="98"/>
      <c r="B56" s="102" t="s">
        <v>1185</v>
      </c>
      <c r="C56" s="96">
        <v>0.6</v>
      </c>
      <c r="D56" s="96">
        <v>0.4</v>
      </c>
      <c r="E56" s="97">
        <v>5000</v>
      </c>
      <c r="F56" s="227">
        <v>9582.23</v>
      </c>
      <c r="G56" s="227">
        <v>5000</v>
      </c>
      <c r="H56" s="227">
        <f t="shared" si="2"/>
        <v>12500</v>
      </c>
      <c r="I56" s="227">
        <v>0</v>
      </c>
      <c r="J56" s="103"/>
      <c r="K56" s="103"/>
    </row>
    <row r="57" spans="1:11" x14ac:dyDescent="0.25">
      <c r="A57" s="61" t="s">
        <v>328</v>
      </c>
      <c r="B57" s="92" t="str">
        <f>A57&amp;" School District"</f>
        <v>Bonduel School District</v>
      </c>
      <c r="C57" s="64">
        <v>0.6</v>
      </c>
      <c r="D57" s="94">
        <f>1-C57</f>
        <v>0.4</v>
      </c>
      <c r="E57" s="78">
        <v>0.39999999999417923</v>
      </c>
      <c r="F57" s="79">
        <v>0</v>
      </c>
      <c r="G57" s="80">
        <v>0</v>
      </c>
      <c r="H57" s="80">
        <f t="shared" si="2"/>
        <v>0</v>
      </c>
      <c r="I57" s="81">
        <v>0.39999999999417923</v>
      </c>
    </row>
    <row r="58" spans="1:11" x14ac:dyDescent="0.25">
      <c r="A58" s="98" t="s">
        <v>329</v>
      </c>
      <c r="B58" s="102" t="str">
        <f>A58&amp;" School District"</f>
        <v>Boscobel School District</v>
      </c>
      <c r="C58" s="96">
        <v>0.8</v>
      </c>
      <c r="D58" s="96">
        <f>1-C58</f>
        <v>0.19999999999999996</v>
      </c>
      <c r="E58" s="97">
        <v>710</v>
      </c>
      <c r="F58" s="227">
        <v>8800</v>
      </c>
      <c r="G58" s="227">
        <v>710</v>
      </c>
      <c r="H58" s="227">
        <f t="shared" si="2"/>
        <v>3550.0000000000009</v>
      </c>
      <c r="I58" s="227">
        <v>0</v>
      </c>
      <c r="J58" s="103"/>
      <c r="K58" s="103"/>
    </row>
    <row r="59" spans="1:11" x14ac:dyDescent="0.25">
      <c r="A59" s="61"/>
      <c r="B59" s="92" t="s">
        <v>1237</v>
      </c>
      <c r="C59" s="64">
        <v>0.7</v>
      </c>
      <c r="D59" s="94">
        <v>0.30000000000000004</v>
      </c>
      <c r="E59" s="78">
        <v>5000</v>
      </c>
      <c r="F59" s="79">
        <v>9582.23</v>
      </c>
      <c r="G59" s="80">
        <v>5000</v>
      </c>
      <c r="H59" s="80">
        <f t="shared" si="2"/>
        <v>16666.666666666664</v>
      </c>
      <c r="I59" s="81">
        <v>0</v>
      </c>
    </row>
    <row r="60" spans="1:11" x14ac:dyDescent="0.25">
      <c r="A60" s="98" t="s">
        <v>330</v>
      </c>
      <c r="B60" s="102" t="str">
        <f>A60&amp;" School District"</f>
        <v>Bowler School District</v>
      </c>
      <c r="C60" s="96">
        <v>0.7</v>
      </c>
      <c r="D60" s="96">
        <f>1-C60</f>
        <v>0.30000000000000004</v>
      </c>
      <c r="E60" s="97">
        <v>0</v>
      </c>
      <c r="F60" s="227">
        <v>420</v>
      </c>
      <c r="G60" s="227">
        <v>0</v>
      </c>
      <c r="H60" s="227">
        <f t="shared" si="2"/>
        <v>0</v>
      </c>
      <c r="I60" s="227">
        <v>0</v>
      </c>
      <c r="J60" s="103"/>
      <c r="K60" s="103"/>
    </row>
    <row r="61" spans="1:11" x14ac:dyDescent="0.25">
      <c r="A61" s="61" t="s">
        <v>331</v>
      </c>
      <c r="B61" s="92" t="str">
        <f>A61&amp;" School District"</f>
        <v>Boyceville Community School District</v>
      </c>
      <c r="C61" s="64">
        <v>0.7</v>
      </c>
      <c r="D61" s="94">
        <f>1-C61</f>
        <v>0.30000000000000004</v>
      </c>
      <c r="E61" s="78">
        <v>16812</v>
      </c>
      <c r="F61" s="79">
        <v>3220</v>
      </c>
      <c r="G61" s="80">
        <v>3220</v>
      </c>
      <c r="H61" s="80">
        <f t="shared" si="2"/>
        <v>10733.333333333332</v>
      </c>
      <c r="I61" s="81">
        <v>13592</v>
      </c>
    </row>
    <row r="62" spans="1:11" x14ac:dyDescent="0.25">
      <c r="A62" s="98"/>
      <c r="B62" s="102" t="s">
        <v>1238</v>
      </c>
      <c r="C62" s="96">
        <v>0.7</v>
      </c>
      <c r="D62" s="96">
        <v>0.30000000000000004</v>
      </c>
      <c r="E62" s="97">
        <v>7500</v>
      </c>
      <c r="F62" s="227">
        <v>9582.23</v>
      </c>
      <c r="G62" s="227">
        <v>7500</v>
      </c>
      <c r="H62" s="227">
        <f t="shared" si="2"/>
        <v>24999.999999999996</v>
      </c>
      <c r="I62" s="227">
        <v>0</v>
      </c>
      <c r="J62" s="103"/>
      <c r="K62" s="103"/>
    </row>
    <row r="63" spans="1:11" x14ac:dyDescent="0.25">
      <c r="A63" s="61"/>
      <c r="B63" s="92" t="s">
        <v>1239</v>
      </c>
      <c r="C63" s="64">
        <v>0.5</v>
      </c>
      <c r="D63" s="94">
        <v>0.5</v>
      </c>
      <c r="E63" s="78">
        <v>7500</v>
      </c>
      <c r="F63" s="79" t="s">
        <v>1176</v>
      </c>
      <c r="G63" s="80" t="s">
        <v>1176</v>
      </c>
      <c r="H63" s="80" t="s">
        <v>1176</v>
      </c>
      <c r="I63" s="81" t="s">
        <v>1176</v>
      </c>
    </row>
    <row r="64" spans="1:11" x14ac:dyDescent="0.25">
      <c r="A64" s="98"/>
      <c r="B64" s="102" t="s">
        <v>1240</v>
      </c>
      <c r="C64" s="96">
        <v>0.6</v>
      </c>
      <c r="D64" s="96">
        <v>0.4</v>
      </c>
      <c r="E64" s="97">
        <v>7500</v>
      </c>
      <c r="F64" s="227">
        <v>9582.23</v>
      </c>
      <c r="G64" s="227">
        <v>7500</v>
      </c>
      <c r="H64" s="227">
        <f t="shared" ref="H64:H72" si="3">G64/D64</f>
        <v>18750</v>
      </c>
      <c r="I64" s="227">
        <v>0</v>
      </c>
      <c r="J64" s="103"/>
      <c r="K64" s="103"/>
    </row>
    <row r="65" spans="1:11" x14ac:dyDescent="0.25">
      <c r="A65" s="61"/>
      <c r="B65" s="92" t="s">
        <v>1241</v>
      </c>
      <c r="C65" s="64">
        <v>0.8</v>
      </c>
      <c r="D65" s="94">
        <v>0.19999999999999996</v>
      </c>
      <c r="E65" s="78">
        <v>7500</v>
      </c>
      <c r="F65" s="79">
        <v>9582.23</v>
      </c>
      <c r="G65" s="80">
        <v>7500</v>
      </c>
      <c r="H65" s="80">
        <f t="shared" si="3"/>
        <v>37500.000000000007</v>
      </c>
      <c r="I65" s="81">
        <v>0</v>
      </c>
    </row>
    <row r="66" spans="1:11" x14ac:dyDescent="0.25">
      <c r="A66" s="98" t="s">
        <v>332</v>
      </c>
      <c r="B66" s="102" t="str">
        <f>A66&amp;" School District"</f>
        <v>Brighton #1 School District</v>
      </c>
      <c r="C66" s="96">
        <v>0.6</v>
      </c>
      <c r="D66" s="96">
        <f>1-C66</f>
        <v>0.4</v>
      </c>
      <c r="E66" s="97">
        <v>30000</v>
      </c>
      <c r="F66" s="227">
        <v>6600</v>
      </c>
      <c r="G66" s="227">
        <v>6600</v>
      </c>
      <c r="H66" s="227">
        <f t="shared" si="3"/>
        <v>16500</v>
      </c>
      <c r="I66" s="227">
        <v>23400</v>
      </c>
      <c r="J66" s="103"/>
      <c r="K66" s="103"/>
    </row>
    <row r="67" spans="1:11" x14ac:dyDescent="0.25">
      <c r="A67" s="61" t="s">
        <v>333</v>
      </c>
      <c r="B67" s="92" t="str">
        <f>A67&amp;" School District"</f>
        <v>Brillion School District</v>
      </c>
      <c r="C67" s="64">
        <v>0.6</v>
      </c>
      <c r="D67" s="94">
        <f>1-C67</f>
        <v>0.4</v>
      </c>
      <c r="E67" s="78">
        <v>3766</v>
      </c>
      <c r="F67" s="79">
        <v>57600</v>
      </c>
      <c r="G67" s="80">
        <v>3766</v>
      </c>
      <c r="H67" s="80">
        <f t="shared" si="3"/>
        <v>9415</v>
      </c>
      <c r="I67" s="81">
        <v>0</v>
      </c>
    </row>
    <row r="68" spans="1:11" x14ac:dyDescent="0.25">
      <c r="A68" s="98" t="s">
        <v>334</v>
      </c>
      <c r="B68" s="102" t="str">
        <f>A68&amp;" School District"</f>
        <v>Brodhead School District</v>
      </c>
      <c r="C68" s="96">
        <v>0.7</v>
      </c>
      <c r="D68" s="96">
        <f>1-C68</f>
        <v>0.30000000000000004</v>
      </c>
      <c r="E68" s="97">
        <v>422.69999999999709</v>
      </c>
      <c r="F68" s="227">
        <v>7000</v>
      </c>
      <c r="G68" s="227">
        <v>422.69999999999709</v>
      </c>
      <c r="H68" s="227">
        <f t="shared" si="3"/>
        <v>1408.99999999999</v>
      </c>
      <c r="I68" s="227">
        <v>0</v>
      </c>
      <c r="J68" s="103"/>
      <c r="K68" s="103"/>
    </row>
    <row r="69" spans="1:11" x14ac:dyDescent="0.25">
      <c r="A69" s="61"/>
      <c r="B69" s="92" t="s">
        <v>1242</v>
      </c>
      <c r="C69" s="64">
        <v>0.6</v>
      </c>
      <c r="D69" s="94">
        <v>0.4</v>
      </c>
      <c r="E69" s="78">
        <v>7500</v>
      </c>
      <c r="F69" s="79">
        <v>9582.23</v>
      </c>
      <c r="G69" s="80">
        <v>7500</v>
      </c>
      <c r="H69" s="80">
        <f t="shared" si="3"/>
        <v>18750</v>
      </c>
      <c r="I69" s="81">
        <v>0</v>
      </c>
    </row>
    <row r="70" spans="1:11" x14ac:dyDescent="0.25">
      <c r="A70" s="98"/>
      <c r="B70" s="102" t="s">
        <v>1243</v>
      </c>
      <c r="C70" s="96">
        <v>0.8</v>
      </c>
      <c r="D70" s="96">
        <v>0.19999999999999996</v>
      </c>
      <c r="E70" s="97">
        <v>5000</v>
      </c>
      <c r="F70" s="227">
        <v>10801.56</v>
      </c>
      <c r="G70" s="227">
        <v>5000</v>
      </c>
      <c r="H70" s="227">
        <f t="shared" si="3"/>
        <v>25000.000000000007</v>
      </c>
      <c r="I70" s="227">
        <v>0</v>
      </c>
      <c r="J70" s="103"/>
      <c r="K70" s="103"/>
    </row>
    <row r="71" spans="1:11" x14ac:dyDescent="0.25">
      <c r="A71" s="61" t="s">
        <v>335</v>
      </c>
      <c r="B71" s="92" t="str">
        <f>A71&amp;" School District"</f>
        <v>Bruce School District</v>
      </c>
      <c r="C71" s="64">
        <v>0.85</v>
      </c>
      <c r="D71" s="94">
        <f>1-C71</f>
        <v>0.15000000000000002</v>
      </c>
      <c r="E71" s="78">
        <v>250</v>
      </c>
      <c r="F71" s="79">
        <v>1190</v>
      </c>
      <c r="G71" s="80">
        <v>250</v>
      </c>
      <c r="H71" s="80">
        <f t="shared" si="3"/>
        <v>1666.6666666666665</v>
      </c>
      <c r="I71" s="81">
        <v>0</v>
      </c>
    </row>
    <row r="72" spans="1:11" x14ac:dyDescent="0.25">
      <c r="A72" s="98" t="s">
        <v>336</v>
      </c>
      <c r="B72" s="102" t="str">
        <f>A72&amp;" School District"</f>
        <v>Butternut School District</v>
      </c>
      <c r="C72" s="96">
        <v>0.8</v>
      </c>
      <c r="D72" s="96">
        <f>1-C72</f>
        <v>0.19999999999999996</v>
      </c>
      <c r="E72" s="97">
        <v>493.80000000000291</v>
      </c>
      <c r="F72" s="227">
        <v>8000</v>
      </c>
      <c r="G72" s="227">
        <v>493.80000000000291</v>
      </c>
      <c r="H72" s="227">
        <f t="shared" si="3"/>
        <v>2469.000000000015</v>
      </c>
      <c r="I72" s="227">
        <v>0</v>
      </c>
      <c r="J72" s="103"/>
      <c r="K72" s="103"/>
    </row>
    <row r="73" spans="1:11" x14ac:dyDescent="0.25">
      <c r="A73" s="61"/>
      <c r="B73" s="92" t="s">
        <v>1244</v>
      </c>
      <c r="C73" s="64">
        <v>0.7</v>
      </c>
      <c r="D73" s="94">
        <v>0.30000000000000004</v>
      </c>
      <c r="E73" s="78">
        <v>7500</v>
      </c>
      <c r="F73" s="79" t="s">
        <v>1176</v>
      </c>
      <c r="G73" s="80" t="s">
        <v>1176</v>
      </c>
      <c r="H73" s="80" t="s">
        <v>1176</v>
      </c>
      <c r="I73" s="81" t="s">
        <v>1176</v>
      </c>
    </row>
    <row r="74" spans="1:11" x14ac:dyDescent="0.25">
      <c r="A74" s="98" t="s">
        <v>337</v>
      </c>
      <c r="B74" s="102" t="str">
        <f>A74&amp;" School District"</f>
        <v>Cadott Community School District</v>
      </c>
      <c r="C74" s="96">
        <v>0.7</v>
      </c>
      <c r="D74" s="96">
        <f>1-C74</f>
        <v>0.30000000000000004</v>
      </c>
      <c r="E74" s="97">
        <v>600</v>
      </c>
      <c r="F74" s="227">
        <v>0</v>
      </c>
      <c r="G74" s="227">
        <v>0</v>
      </c>
      <c r="H74" s="227">
        <f>G74/D74</f>
        <v>0</v>
      </c>
      <c r="I74" s="227">
        <v>600</v>
      </c>
      <c r="J74" s="103"/>
      <c r="K74" s="103"/>
    </row>
    <row r="75" spans="1:11" x14ac:dyDescent="0.25">
      <c r="A75" s="61"/>
      <c r="B75" s="92" t="s">
        <v>1245</v>
      </c>
      <c r="C75" s="64">
        <v>0.6</v>
      </c>
      <c r="D75" s="94">
        <v>0.4</v>
      </c>
      <c r="E75" s="78">
        <v>7500</v>
      </c>
      <c r="F75" s="79" t="s">
        <v>1176</v>
      </c>
      <c r="G75" s="80" t="s">
        <v>1176</v>
      </c>
      <c r="H75" s="80" t="s">
        <v>1176</v>
      </c>
      <c r="I75" s="81" t="s">
        <v>1176</v>
      </c>
    </row>
    <row r="76" spans="1:11" x14ac:dyDescent="0.25">
      <c r="A76" s="98" t="s">
        <v>338</v>
      </c>
      <c r="B76" s="102" t="str">
        <f>A76&amp;" School District"</f>
        <v>Cambria-Friesland School District</v>
      </c>
      <c r="C76" s="96">
        <v>0.7</v>
      </c>
      <c r="D76" s="96">
        <f>1-C76</f>
        <v>0.30000000000000004</v>
      </c>
      <c r="E76" s="97">
        <v>0</v>
      </c>
      <c r="F76" s="227">
        <v>10500</v>
      </c>
      <c r="G76" s="227">
        <v>0</v>
      </c>
      <c r="H76" s="227">
        <f>G76/D76</f>
        <v>0</v>
      </c>
      <c r="I76" s="227">
        <v>0</v>
      </c>
      <c r="J76" s="103"/>
      <c r="K76" s="103"/>
    </row>
    <row r="77" spans="1:11" x14ac:dyDescent="0.25">
      <c r="A77" s="61" t="s">
        <v>339</v>
      </c>
      <c r="B77" s="92" t="str">
        <f>A77&amp;" School District"</f>
        <v>Cambridge School District</v>
      </c>
      <c r="C77" s="64">
        <v>0.6</v>
      </c>
      <c r="D77" s="94">
        <f>1-C77</f>
        <v>0.4</v>
      </c>
      <c r="E77" s="78">
        <v>800</v>
      </c>
      <c r="F77" s="79">
        <v>60600</v>
      </c>
      <c r="G77" s="80">
        <v>800</v>
      </c>
      <c r="H77" s="80">
        <f>G77/D77</f>
        <v>2000</v>
      </c>
      <c r="I77" s="81">
        <v>0</v>
      </c>
    </row>
    <row r="78" spans="1:11" x14ac:dyDescent="0.25">
      <c r="A78" s="98"/>
      <c r="B78" s="102" t="s">
        <v>1246</v>
      </c>
      <c r="C78" s="96">
        <v>0.6</v>
      </c>
      <c r="D78" s="96">
        <v>0.4</v>
      </c>
      <c r="E78" s="97">
        <v>7500</v>
      </c>
      <c r="F78" s="227">
        <v>9582.23</v>
      </c>
      <c r="G78" s="227">
        <v>7500</v>
      </c>
      <c r="H78" s="227">
        <f>G78/D78</f>
        <v>18750</v>
      </c>
      <c r="I78" s="227">
        <v>0</v>
      </c>
      <c r="J78" s="103"/>
      <c r="K78" s="103"/>
    </row>
    <row r="79" spans="1:11" x14ac:dyDescent="0.25">
      <c r="A79" s="61" t="s">
        <v>340</v>
      </c>
      <c r="B79" s="92" t="str">
        <f>A79&amp;" School District"</f>
        <v>Cameron School District</v>
      </c>
      <c r="C79" s="64">
        <v>0.6</v>
      </c>
      <c r="D79" s="94">
        <f>1-C79</f>
        <v>0.4</v>
      </c>
      <c r="E79" s="78">
        <v>20940</v>
      </c>
      <c r="F79" s="79">
        <v>0</v>
      </c>
      <c r="G79" s="80">
        <v>0</v>
      </c>
      <c r="H79" s="80">
        <f>G79/D79</f>
        <v>0</v>
      </c>
      <c r="I79" s="81">
        <v>20940</v>
      </c>
    </row>
    <row r="80" spans="1:11" x14ac:dyDescent="0.25">
      <c r="A80" s="98"/>
      <c r="B80" s="102" t="s">
        <v>1247</v>
      </c>
      <c r="C80" s="96">
        <v>0.6</v>
      </c>
      <c r="D80" s="96">
        <v>0.4</v>
      </c>
      <c r="E80" s="97">
        <v>7500</v>
      </c>
      <c r="F80" s="227" t="s">
        <v>1176</v>
      </c>
      <c r="G80" s="227" t="s">
        <v>1176</v>
      </c>
      <c r="H80" s="227" t="s">
        <v>1176</v>
      </c>
      <c r="I80" s="227" t="s">
        <v>1176</v>
      </c>
      <c r="J80" s="103"/>
      <c r="K80" s="103"/>
    </row>
    <row r="81" spans="1:11" x14ac:dyDescent="0.25">
      <c r="A81" s="61" t="s">
        <v>341</v>
      </c>
      <c r="B81" s="92" t="str">
        <f>A81&amp;" School District"</f>
        <v>Campbellsport School District</v>
      </c>
      <c r="C81" s="64">
        <v>0.6</v>
      </c>
      <c r="D81" s="94">
        <f>1-C81</f>
        <v>0.4</v>
      </c>
      <c r="E81" s="78">
        <v>32016.799999999999</v>
      </c>
      <c r="F81" s="79">
        <v>15000</v>
      </c>
      <c r="G81" s="80">
        <v>15000</v>
      </c>
      <c r="H81" s="80">
        <f t="shared" ref="H81:H90" si="4">G81/D81</f>
        <v>37500</v>
      </c>
      <c r="I81" s="81">
        <v>17016.8</v>
      </c>
    </row>
    <row r="82" spans="1:11" x14ac:dyDescent="0.25">
      <c r="A82" s="98"/>
      <c r="B82" s="102" t="s">
        <v>1248</v>
      </c>
      <c r="C82" s="96">
        <v>0.7</v>
      </c>
      <c r="D82" s="96">
        <v>0.30000000000000004</v>
      </c>
      <c r="E82" s="97">
        <v>7198</v>
      </c>
      <c r="F82" s="227">
        <v>9582.23</v>
      </c>
      <c r="G82" s="227">
        <v>7198</v>
      </c>
      <c r="H82" s="227">
        <f t="shared" si="4"/>
        <v>23993.333333333328</v>
      </c>
      <c r="I82" s="227">
        <v>0</v>
      </c>
      <c r="J82" s="103"/>
      <c r="K82" s="103"/>
    </row>
    <row r="83" spans="1:11" x14ac:dyDescent="0.25">
      <c r="A83" s="61" t="s">
        <v>342</v>
      </c>
      <c r="B83" s="92" t="str">
        <f>A83&amp;" School District"</f>
        <v>Cashton School District</v>
      </c>
      <c r="C83" s="64">
        <v>0.7</v>
      </c>
      <c r="D83" s="94">
        <f>1-C83</f>
        <v>0.30000000000000004</v>
      </c>
      <c r="E83" s="78">
        <v>2038.1999999999971</v>
      </c>
      <c r="F83" s="79">
        <v>350</v>
      </c>
      <c r="G83" s="80">
        <v>350</v>
      </c>
      <c r="H83" s="80">
        <f t="shared" si="4"/>
        <v>1166.6666666666665</v>
      </c>
      <c r="I83" s="81">
        <v>1688.1999999999971</v>
      </c>
    </row>
    <row r="84" spans="1:11" x14ac:dyDescent="0.25">
      <c r="A84" s="98" t="s">
        <v>343</v>
      </c>
      <c r="B84" s="102" t="str">
        <f>A84&amp;" School District"</f>
        <v>Cassville School District</v>
      </c>
      <c r="C84" s="96">
        <v>0.7</v>
      </c>
      <c r="D84" s="96">
        <f>1-C84</f>
        <v>0.30000000000000004</v>
      </c>
      <c r="E84" s="97">
        <v>9.9999999998544808E-2</v>
      </c>
      <c r="F84" s="227">
        <v>840</v>
      </c>
      <c r="G84" s="227">
        <v>9.9999999998544808E-2</v>
      </c>
      <c r="H84" s="227">
        <f t="shared" si="4"/>
        <v>0.33333333332848264</v>
      </c>
      <c r="I84" s="227">
        <v>0</v>
      </c>
      <c r="J84" s="103"/>
      <c r="K84" s="103"/>
    </row>
    <row r="85" spans="1:11" x14ac:dyDescent="0.25">
      <c r="A85" s="61"/>
      <c r="B85" s="92" t="s">
        <v>1249</v>
      </c>
      <c r="C85" s="64">
        <v>0.5</v>
      </c>
      <c r="D85" s="94">
        <v>0.5</v>
      </c>
      <c r="E85" s="78">
        <v>6095</v>
      </c>
      <c r="F85" s="79">
        <v>26343.94</v>
      </c>
      <c r="G85" s="80">
        <v>6095</v>
      </c>
      <c r="H85" s="80">
        <f t="shared" si="4"/>
        <v>12190</v>
      </c>
      <c r="I85" s="81">
        <v>0</v>
      </c>
    </row>
    <row r="86" spans="1:11" x14ac:dyDescent="0.25">
      <c r="A86" s="98" t="s">
        <v>344</v>
      </c>
      <c r="B86" s="102" t="str">
        <f>A86&amp;" School District"</f>
        <v>Central/Westosha UHS School District</v>
      </c>
      <c r="C86" s="96">
        <v>0.6</v>
      </c>
      <c r="D86" s="96">
        <f>1-C86</f>
        <v>0.4</v>
      </c>
      <c r="E86" s="97">
        <v>0</v>
      </c>
      <c r="F86" s="227">
        <v>3000</v>
      </c>
      <c r="G86" s="227">
        <v>0</v>
      </c>
      <c r="H86" s="227">
        <f t="shared" si="4"/>
        <v>0</v>
      </c>
      <c r="I86" s="227">
        <v>0</v>
      </c>
      <c r="J86" s="103"/>
      <c r="K86" s="103"/>
    </row>
    <row r="87" spans="1:11" x14ac:dyDescent="0.25">
      <c r="A87" s="61"/>
      <c r="B87" s="92" t="s">
        <v>1250</v>
      </c>
      <c r="C87" s="64">
        <v>0.8</v>
      </c>
      <c r="D87" s="94">
        <v>0.19999999999999996</v>
      </c>
      <c r="E87" s="78">
        <v>5000</v>
      </c>
      <c r="F87" s="79">
        <v>9582.23</v>
      </c>
      <c r="G87" s="80">
        <v>5000</v>
      </c>
      <c r="H87" s="80">
        <f t="shared" si="4"/>
        <v>25000.000000000007</v>
      </c>
      <c r="I87" s="81">
        <v>0</v>
      </c>
    </row>
    <row r="88" spans="1:11" x14ac:dyDescent="0.25">
      <c r="A88" s="98" t="s">
        <v>345</v>
      </c>
      <c r="B88" s="102" t="str">
        <f>A88&amp;" School District"</f>
        <v>Chequamegon School District</v>
      </c>
      <c r="C88" s="96">
        <v>0.8</v>
      </c>
      <c r="D88" s="96">
        <f>1-C88</f>
        <v>0.19999999999999996</v>
      </c>
      <c r="E88" s="97">
        <v>3840.0000000000036</v>
      </c>
      <c r="F88" s="227">
        <v>2400</v>
      </c>
      <c r="G88" s="227">
        <v>2400</v>
      </c>
      <c r="H88" s="227">
        <f t="shared" si="4"/>
        <v>12000.000000000002</v>
      </c>
      <c r="I88" s="227">
        <v>1440.0000000000036</v>
      </c>
      <c r="J88" s="103"/>
      <c r="K88" s="103"/>
    </row>
    <row r="89" spans="1:11" x14ac:dyDescent="0.25">
      <c r="A89" s="61" t="s">
        <v>346</v>
      </c>
      <c r="B89" s="92" t="str">
        <f>A89&amp;" School District"</f>
        <v>Chetek-Weyerhaeuser School District</v>
      </c>
      <c r="C89" s="64">
        <v>0.7</v>
      </c>
      <c r="D89" s="94">
        <f>1-C89</f>
        <v>0.30000000000000004</v>
      </c>
      <c r="E89" s="78">
        <v>0</v>
      </c>
      <c r="F89" s="79">
        <v>6300</v>
      </c>
      <c r="G89" s="80">
        <v>0</v>
      </c>
      <c r="H89" s="80">
        <f t="shared" si="4"/>
        <v>0</v>
      </c>
      <c r="I89" s="81">
        <v>0</v>
      </c>
    </row>
    <row r="90" spans="1:11" x14ac:dyDescent="0.25">
      <c r="A90" s="98" t="s">
        <v>347</v>
      </c>
      <c r="B90" s="102" t="str">
        <f>A90&amp;" School District"</f>
        <v>Chilton School District</v>
      </c>
      <c r="C90" s="96">
        <v>0.6</v>
      </c>
      <c r="D90" s="96">
        <f>1-C90</f>
        <v>0.4</v>
      </c>
      <c r="E90" s="97">
        <v>16507.199999999997</v>
      </c>
      <c r="F90" s="227">
        <v>24600</v>
      </c>
      <c r="G90" s="227">
        <v>16507.199999999997</v>
      </c>
      <c r="H90" s="227">
        <f t="shared" si="4"/>
        <v>41267.999999999993</v>
      </c>
      <c r="I90" s="227">
        <v>0</v>
      </c>
      <c r="J90" s="103"/>
      <c r="K90" s="103"/>
    </row>
    <row r="91" spans="1:11" x14ac:dyDescent="0.25">
      <c r="A91" s="61"/>
      <c r="B91" s="92" t="s">
        <v>1251</v>
      </c>
      <c r="C91" s="64">
        <v>0.7</v>
      </c>
      <c r="D91" s="94">
        <v>0.30000000000000004</v>
      </c>
      <c r="E91" s="78">
        <v>5000</v>
      </c>
      <c r="F91" s="79" t="s">
        <v>1176</v>
      </c>
      <c r="G91" s="80" t="s">
        <v>1176</v>
      </c>
      <c r="H91" s="80" t="s">
        <v>1176</v>
      </c>
      <c r="I91" s="81" t="s">
        <v>1176</v>
      </c>
    </row>
    <row r="92" spans="1:11" x14ac:dyDescent="0.25">
      <c r="A92" s="98" t="s">
        <v>348</v>
      </c>
      <c r="B92" s="102" t="str">
        <f>A92&amp;" School District"</f>
        <v>Clayton School District</v>
      </c>
      <c r="C92" s="96">
        <v>0.8</v>
      </c>
      <c r="D92" s="96">
        <f>1-C92</f>
        <v>0.19999999999999996</v>
      </c>
      <c r="E92" s="97">
        <v>22142.699999999997</v>
      </c>
      <c r="F92" s="227">
        <v>2480</v>
      </c>
      <c r="G92" s="227">
        <v>2480</v>
      </c>
      <c r="H92" s="227">
        <f t="shared" ref="H92:H102" si="5">G92/D92</f>
        <v>12400.000000000004</v>
      </c>
      <c r="I92" s="227">
        <v>19662.699999999997</v>
      </c>
      <c r="J92" s="103"/>
      <c r="K92" s="103"/>
    </row>
    <row r="93" spans="1:11" x14ac:dyDescent="0.25">
      <c r="A93" s="61"/>
      <c r="B93" s="92" t="s">
        <v>1252</v>
      </c>
      <c r="C93" s="64">
        <v>0.7</v>
      </c>
      <c r="D93" s="94">
        <v>0.30000000000000004</v>
      </c>
      <c r="E93" s="78">
        <v>7500</v>
      </c>
      <c r="F93" s="79">
        <v>9582.23</v>
      </c>
      <c r="G93" s="80">
        <v>7500</v>
      </c>
      <c r="H93" s="80">
        <f t="shared" si="5"/>
        <v>24999.999999999996</v>
      </c>
      <c r="I93" s="81">
        <v>0</v>
      </c>
    </row>
    <row r="94" spans="1:11" x14ac:dyDescent="0.25">
      <c r="A94" s="98" t="s">
        <v>349</v>
      </c>
      <c r="B94" s="102" t="str">
        <f>A94&amp;" School District"</f>
        <v>Clear Lake School District</v>
      </c>
      <c r="C94" s="96">
        <v>0.7</v>
      </c>
      <c r="D94" s="96">
        <f>1-C94</f>
        <v>0.30000000000000004</v>
      </c>
      <c r="E94" s="97">
        <v>14600</v>
      </c>
      <c r="F94" s="227">
        <v>23800</v>
      </c>
      <c r="G94" s="227">
        <v>14600</v>
      </c>
      <c r="H94" s="227">
        <f t="shared" si="5"/>
        <v>48666.666666666657</v>
      </c>
      <c r="I94" s="227">
        <v>0</v>
      </c>
      <c r="J94" s="103"/>
      <c r="K94" s="103"/>
    </row>
    <row r="95" spans="1:11" x14ac:dyDescent="0.25">
      <c r="A95" s="61" t="s">
        <v>350</v>
      </c>
      <c r="B95" s="92" t="str">
        <f>A95&amp;" School District"</f>
        <v>Clinton Community School District</v>
      </c>
      <c r="C95" s="64">
        <v>0.6</v>
      </c>
      <c r="D95" s="94">
        <f>1-C95</f>
        <v>0.4</v>
      </c>
      <c r="E95" s="78">
        <v>42320</v>
      </c>
      <c r="F95" s="79">
        <v>91800</v>
      </c>
      <c r="G95" s="80">
        <v>42320</v>
      </c>
      <c r="H95" s="80">
        <f t="shared" si="5"/>
        <v>105800</v>
      </c>
      <c r="I95" s="81">
        <v>0</v>
      </c>
    </row>
    <row r="96" spans="1:11" x14ac:dyDescent="0.25">
      <c r="A96" s="98"/>
      <c r="B96" s="102" t="s">
        <v>1253</v>
      </c>
      <c r="C96" s="96">
        <v>0.6</v>
      </c>
      <c r="D96" s="96">
        <v>0.4</v>
      </c>
      <c r="E96" s="97">
        <v>7500</v>
      </c>
      <c r="F96" s="227">
        <v>9582.23</v>
      </c>
      <c r="G96" s="227">
        <v>7500</v>
      </c>
      <c r="H96" s="227">
        <f t="shared" si="5"/>
        <v>18750</v>
      </c>
      <c r="I96" s="227">
        <v>0</v>
      </c>
      <c r="J96" s="103"/>
      <c r="K96" s="103"/>
    </row>
    <row r="97" spans="1:11" x14ac:dyDescent="0.25">
      <c r="A97" s="61" t="s">
        <v>351</v>
      </c>
      <c r="B97" s="92" t="str">
        <f>A97&amp;" School District"</f>
        <v>Clintonville School District</v>
      </c>
      <c r="C97" s="64">
        <v>0.8</v>
      </c>
      <c r="D97" s="94">
        <f>1-C97</f>
        <v>0.19999999999999996</v>
      </c>
      <c r="E97" s="78">
        <v>38207.5</v>
      </c>
      <c r="F97" s="79">
        <v>54400</v>
      </c>
      <c r="G97" s="80">
        <v>38207.5</v>
      </c>
      <c r="H97" s="80">
        <f t="shared" si="5"/>
        <v>191037.50000000003</v>
      </c>
      <c r="I97" s="81">
        <v>0</v>
      </c>
    </row>
    <row r="98" spans="1:11" x14ac:dyDescent="0.25">
      <c r="A98" s="98"/>
      <c r="B98" s="102" t="s">
        <v>1254</v>
      </c>
      <c r="C98" s="96">
        <v>0.7</v>
      </c>
      <c r="D98" s="96">
        <v>0.30000000000000004</v>
      </c>
      <c r="E98" s="97">
        <v>5000</v>
      </c>
      <c r="F98" s="227">
        <v>9582.23</v>
      </c>
      <c r="G98" s="227">
        <v>5000</v>
      </c>
      <c r="H98" s="227">
        <f t="shared" si="5"/>
        <v>16666.666666666664</v>
      </c>
      <c r="I98" s="227">
        <v>0</v>
      </c>
      <c r="J98" s="103"/>
      <c r="K98" s="103"/>
    </row>
    <row r="99" spans="1:11" x14ac:dyDescent="0.25">
      <c r="A99" s="61" t="s">
        <v>352</v>
      </c>
      <c r="B99" s="92" t="str">
        <f>A99&amp;" School District"</f>
        <v>Cochrane-Fountain City School District</v>
      </c>
      <c r="C99" s="64">
        <v>0.6</v>
      </c>
      <c r="D99" s="94">
        <f>1-C99</f>
        <v>0.4</v>
      </c>
      <c r="E99" s="78">
        <v>23500</v>
      </c>
      <c r="F99" s="79">
        <v>1920</v>
      </c>
      <c r="G99" s="80">
        <v>1920</v>
      </c>
      <c r="H99" s="80">
        <f t="shared" si="5"/>
        <v>4800</v>
      </c>
      <c r="I99" s="81">
        <v>21580</v>
      </c>
    </row>
    <row r="100" spans="1:11" x14ac:dyDescent="0.25">
      <c r="A100" s="98" t="s">
        <v>353</v>
      </c>
      <c r="B100" s="102" t="str">
        <f>A100&amp;" School District"</f>
        <v>Colby School District</v>
      </c>
      <c r="C100" s="96">
        <v>0.8</v>
      </c>
      <c r="D100" s="96">
        <f>1-C100</f>
        <v>0.19999999999999996</v>
      </c>
      <c r="E100" s="97">
        <v>400</v>
      </c>
      <c r="F100" s="227">
        <v>17600</v>
      </c>
      <c r="G100" s="227">
        <v>400</v>
      </c>
      <c r="H100" s="227">
        <f t="shared" si="5"/>
        <v>2000.0000000000005</v>
      </c>
      <c r="I100" s="227">
        <v>0</v>
      </c>
      <c r="J100" s="103"/>
      <c r="K100" s="103"/>
    </row>
    <row r="101" spans="1:11" x14ac:dyDescent="0.25">
      <c r="A101" s="61"/>
      <c r="B101" s="92" t="s">
        <v>1200</v>
      </c>
      <c r="C101" s="64">
        <v>0.6</v>
      </c>
      <c r="D101" s="94">
        <v>0.4</v>
      </c>
      <c r="E101" s="78">
        <v>5000</v>
      </c>
      <c r="F101" s="79">
        <v>9582.23</v>
      </c>
      <c r="G101" s="80">
        <v>5000</v>
      </c>
      <c r="H101" s="80">
        <f t="shared" si="5"/>
        <v>12500</v>
      </c>
      <c r="I101" s="81">
        <v>0</v>
      </c>
    </row>
    <row r="102" spans="1:11" x14ac:dyDescent="0.25">
      <c r="A102" s="98" t="s">
        <v>354</v>
      </c>
      <c r="B102" s="102" t="str">
        <f>A102&amp;" School District"</f>
        <v>Coleman School District</v>
      </c>
      <c r="C102" s="96">
        <v>0.6</v>
      </c>
      <c r="D102" s="96">
        <f>1-C102</f>
        <v>0.4</v>
      </c>
      <c r="E102" s="97">
        <v>2460</v>
      </c>
      <c r="F102" s="227">
        <v>24000</v>
      </c>
      <c r="G102" s="227">
        <v>2460</v>
      </c>
      <c r="H102" s="227">
        <f t="shared" si="5"/>
        <v>6150</v>
      </c>
      <c r="I102" s="227">
        <v>0</v>
      </c>
      <c r="J102" s="103"/>
      <c r="K102" s="103"/>
    </row>
    <row r="103" spans="1:11" x14ac:dyDescent="0.25">
      <c r="A103" s="61"/>
      <c r="B103" s="92" t="s">
        <v>1255</v>
      </c>
      <c r="C103" s="64">
        <v>0.7</v>
      </c>
      <c r="D103" s="94">
        <v>0.30000000000000004</v>
      </c>
      <c r="E103" s="78">
        <v>7500</v>
      </c>
      <c r="F103" s="79" t="s">
        <v>1176</v>
      </c>
      <c r="G103" s="80" t="s">
        <v>1176</v>
      </c>
      <c r="H103" s="80" t="s">
        <v>1176</v>
      </c>
      <c r="I103" s="81" t="s">
        <v>1176</v>
      </c>
    </row>
    <row r="104" spans="1:11" x14ac:dyDescent="0.25">
      <c r="A104" s="98" t="s">
        <v>355</v>
      </c>
      <c r="B104" s="102" t="str">
        <f>A104&amp;" School District"</f>
        <v>Colfax School District</v>
      </c>
      <c r="C104" s="96">
        <v>0.7</v>
      </c>
      <c r="D104" s="96">
        <f>1-C104</f>
        <v>0.30000000000000004</v>
      </c>
      <c r="E104" s="97">
        <v>440.29999999999563</v>
      </c>
      <c r="F104" s="227">
        <v>4200</v>
      </c>
      <c r="G104" s="227">
        <v>440.29999999999563</v>
      </c>
      <c r="H104" s="227">
        <f t="shared" ref="H104:H117" si="6">G104/D104</f>
        <v>1467.666666666652</v>
      </c>
      <c r="I104" s="227">
        <v>0</v>
      </c>
      <c r="J104" s="103"/>
      <c r="K104" s="103"/>
    </row>
    <row r="105" spans="1:11" x14ac:dyDescent="0.25">
      <c r="A105" s="61"/>
      <c r="B105" s="92" t="s">
        <v>1256</v>
      </c>
      <c r="C105" s="64">
        <v>0.7</v>
      </c>
      <c r="D105" s="94">
        <v>0.30000000000000004</v>
      </c>
      <c r="E105" s="78">
        <v>7500</v>
      </c>
      <c r="F105" s="79">
        <v>9582.23</v>
      </c>
      <c r="G105" s="80">
        <v>7500</v>
      </c>
      <c r="H105" s="80">
        <f t="shared" si="6"/>
        <v>24999.999999999996</v>
      </c>
      <c r="I105" s="81">
        <v>0</v>
      </c>
    </row>
    <row r="106" spans="1:11" x14ac:dyDescent="0.25">
      <c r="A106" s="98" t="s">
        <v>356</v>
      </c>
      <c r="B106" s="102" t="str">
        <f>A106&amp;" School District"</f>
        <v>Columbus School District</v>
      </c>
      <c r="C106" s="96">
        <v>0.6</v>
      </c>
      <c r="D106" s="96">
        <f>1-C106</f>
        <v>0.4</v>
      </c>
      <c r="E106" s="97">
        <v>7577</v>
      </c>
      <c r="F106" s="227">
        <v>64200</v>
      </c>
      <c r="G106" s="227">
        <v>7577</v>
      </c>
      <c r="H106" s="227">
        <f t="shared" si="6"/>
        <v>18942.5</v>
      </c>
      <c r="I106" s="227">
        <v>0</v>
      </c>
      <c r="J106" s="103"/>
      <c r="K106" s="103"/>
    </row>
    <row r="107" spans="1:11" x14ac:dyDescent="0.25">
      <c r="A107" s="61"/>
      <c r="B107" s="92" t="s">
        <v>1170</v>
      </c>
      <c r="C107" s="64">
        <v>0.5</v>
      </c>
      <c r="D107" s="94">
        <v>0.5</v>
      </c>
      <c r="E107" s="78">
        <v>10000</v>
      </c>
      <c r="F107" s="79">
        <v>32340.01</v>
      </c>
      <c r="G107" s="80">
        <v>10000</v>
      </c>
      <c r="H107" s="80">
        <f t="shared" si="6"/>
        <v>20000</v>
      </c>
      <c r="I107" s="81">
        <v>0</v>
      </c>
    </row>
    <row r="108" spans="1:11" x14ac:dyDescent="0.25">
      <c r="A108" s="98"/>
      <c r="B108" s="102" t="s">
        <v>1257</v>
      </c>
      <c r="C108" s="96">
        <v>0.8</v>
      </c>
      <c r="D108" s="96">
        <v>0.19999999999999996</v>
      </c>
      <c r="E108" s="97">
        <v>7500</v>
      </c>
      <c r="F108" s="227">
        <v>9582.23</v>
      </c>
      <c r="G108" s="227">
        <v>7500</v>
      </c>
      <c r="H108" s="227">
        <f t="shared" si="6"/>
        <v>37500.000000000007</v>
      </c>
      <c r="I108" s="227">
        <v>0</v>
      </c>
      <c r="J108" s="103"/>
      <c r="K108" s="103"/>
    </row>
    <row r="109" spans="1:11" x14ac:dyDescent="0.25">
      <c r="A109" s="61" t="s">
        <v>357</v>
      </c>
      <c r="B109" s="92" t="str">
        <f>A109&amp;" School District"</f>
        <v>Cornell School District</v>
      </c>
      <c r="C109" s="64">
        <v>0.8</v>
      </c>
      <c r="D109" s="94">
        <f>1-C109</f>
        <v>0.19999999999999996</v>
      </c>
      <c r="E109" s="78">
        <v>0</v>
      </c>
      <c r="F109" s="79">
        <v>0</v>
      </c>
      <c r="G109" s="80">
        <v>0</v>
      </c>
      <c r="H109" s="80">
        <f t="shared" si="6"/>
        <v>0</v>
      </c>
      <c r="I109" s="81">
        <v>0</v>
      </c>
    </row>
    <row r="110" spans="1:11" x14ac:dyDescent="0.25">
      <c r="A110" s="98"/>
      <c r="B110" s="102" t="s">
        <v>1258</v>
      </c>
      <c r="C110" s="96">
        <v>0.8</v>
      </c>
      <c r="D110" s="96">
        <v>0.19999999999999996</v>
      </c>
      <c r="E110" s="97">
        <v>10000</v>
      </c>
      <c r="F110" s="227">
        <v>19164.45</v>
      </c>
      <c r="G110" s="227">
        <v>10000</v>
      </c>
      <c r="H110" s="227">
        <f t="shared" si="6"/>
        <v>50000.000000000015</v>
      </c>
      <c r="I110" s="227">
        <v>0</v>
      </c>
      <c r="J110" s="103"/>
      <c r="K110" s="103"/>
    </row>
    <row r="111" spans="1:11" x14ac:dyDescent="0.25">
      <c r="A111" s="61" t="s">
        <v>358</v>
      </c>
      <c r="B111" s="92" t="str">
        <f>A111&amp;" School District"</f>
        <v>Crandon School District</v>
      </c>
      <c r="C111" s="64">
        <v>0.8</v>
      </c>
      <c r="D111" s="94">
        <f>1-C111</f>
        <v>0.19999999999999996</v>
      </c>
      <c r="E111" s="78">
        <v>36720</v>
      </c>
      <c r="F111" s="79">
        <v>20800</v>
      </c>
      <c r="G111" s="80">
        <v>20800</v>
      </c>
      <c r="H111" s="80">
        <f t="shared" si="6"/>
        <v>104000.00000000003</v>
      </c>
      <c r="I111" s="81">
        <v>15920</v>
      </c>
    </row>
    <row r="112" spans="1:11" x14ac:dyDescent="0.25">
      <c r="A112" s="98"/>
      <c r="B112" s="102" t="s">
        <v>1186</v>
      </c>
      <c r="C112" s="96">
        <v>0.7</v>
      </c>
      <c r="D112" s="96">
        <v>0.30000000000000004</v>
      </c>
      <c r="E112" s="97">
        <v>5000</v>
      </c>
      <c r="F112" s="227">
        <v>9582.23</v>
      </c>
      <c r="G112" s="227">
        <v>5000</v>
      </c>
      <c r="H112" s="227">
        <f t="shared" si="6"/>
        <v>16666.666666666664</v>
      </c>
      <c r="I112" s="227">
        <v>0</v>
      </c>
      <c r="J112" s="103"/>
      <c r="K112" s="103"/>
    </row>
    <row r="113" spans="1:11" x14ac:dyDescent="0.25">
      <c r="A113" s="61" t="s">
        <v>359</v>
      </c>
      <c r="B113" s="92" t="str">
        <f>A113&amp;" School District"</f>
        <v>Crivitz School District</v>
      </c>
      <c r="C113" s="64">
        <v>0.7</v>
      </c>
      <c r="D113" s="94">
        <f>1-C113</f>
        <v>0.30000000000000004</v>
      </c>
      <c r="E113" s="78">
        <v>31320</v>
      </c>
      <c r="F113" s="79">
        <v>25200</v>
      </c>
      <c r="G113" s="80">
        <v>25200</v>
      </c>
      <c r="H113" s="80">
        <f t="shared" si="6"/>
        <v>83999.999999999985</v>
      </c>
      <c r="I113" s="81">
        <v>6120</v>
      </c>
    </row>
    <row r="114" spans="1:11" x14ac:dyDescent="0.25">
      <c r="A114" s="98"/>
      <c r="B114" s="102" t="s">
        <v>1259</v>
      </c>
      <c r="C114" s="96">
        <v>0.6</v>
      </c>
      <c r="D114" s="96">
        <v>0.4</v>
      </c>
      <c r="E114" s="97">
        <v>7500</v>
      </c>
      <c r="F114" s="227">
        <v>9582.23</v>
      </c>
      <c r="G114" s="227">
        <v>7500</v>
      </c>
      <c r="H114" s="227">
        <f t="shared" si="6"/>
        <v>18750</v>
      </c>
      <c r="I114" s="227">
        <v>0</v>
      </c>
      <c r="J114" s="103"/>
      <c r="K114" s="103"/>
    </row>
    <row r="115" spans="1:11" x14ac:dyDescent="0.25">
      <c r="A115" s="61" t="s">
        <v>360</v>
      </c>
      <c r="B115" s="92" t="str">
        <f>A115&amp;" School District"</f>
        <v>Cuba City School District</v>
      </c>
      <c r="C115" s="64">
        <v>0.5</v>
      </c>
      <c r="D115" s="94">
        <f>1-C115</f>
        <v>0.5</v>
      </c>
      <c r="E115" s="78">
        <v>18712.400000000001</v>
      </c>
      <c r="F115" s="79">
        <v>0</v>
      </c>
      <c r="G115" s="80">
        <v>0</v>
      </c>
      <c r="H115" s="80">
        <f t="shared" si="6"/>
        <v>0</v>
      </c>
      <c r="I115" s="81">
        <v>18712.400000000001</v>
      </c>
    </row>
    <row r="116" spans="1:11" x14ac:dyDescent="0.25">
      <c r="A116" s="98" t="s">
        <v>361</v>
      </c>
      <c r="B116" s="102" t="str">
        <f>A116&amp;" School District"</f>
        <v>Cumberland School District</v>
      </c>
      <c r="C116" s="96">
        <v>0.7</v>
      </c>
      <c r="D116" s="96">
        <f>1-C116</f>
        <v>0.30000000000000004</v>
      </c>
      <c r="E116" s="97">
        <v>38160</v>
      </c>
      <c r="F116" s="227">
        <v>4900</v>
      </c>
      <c r="G116" s="227">
        <v>4900</v>
      </c>
      <c r="H116" s="227">
        <f t="shared" si="6"/>
        <v>16333.33333333333</v>
      </c>
      <c r="I116" s="227">
        <v>33260</v>
      </c>
      <c r="J116" s="103"/>
      <c r="K116" s="103"/>
    </row>
    <row r="117" spans="1:11" x14ac:dyDescent="0.25">
      <c r="A117" s="61" t="s">
        <v>362</v>
      </c>
      <c r="B117" s="92" t="str">
        <f>A117&amp;" School District"</f>
        <v>Darlington Community School District</v>
      </c>
      <c r="C117" s="64">
        <v>0.7</v>
      </c>
      <c r="D117" s="94">
        <f>1-C117</f>
        <v>0.30000000000000004</v>
      </c>
      <c r="E117" s="78">
        <v>120</v>
      </c>
      <c r="F117" s="79">
        <v>16800</v>
      </c>
      <c r="G117" s="80">
        <v>120</v>
      </c>
      <c r="H117" s="80">
        <f t="shared" si="6"/>
        <v>399.99999999999994</v>
      </c>
      <c r="I117" s="81">
        <v>0</v>
      </c>
    </row>
    <row r="118" spans="1:11" x14ac:dyDescent="0.25">
      <c r="A118" s="98"/>
      <c r="B118" s="102" t="s">
        <v>1260</v>
      </c>
      <c r="C118" s="96">
        <v>0.7</v>
      </c>
      <c r="D118" s="96">
        <v>0.30000000000000004</v>
      </c>
      <c r="E118" s="97">
        <v>5000</v>
      </c>
      <c r="F118" s="227" t="s">
        <v>1176</v>
      </c>
      <c r="G118" s="227" t="s">
        <v>1176</v>
      </c>
      <c r="H118" s="227" t="s">
        <v>1176</v>
      </c>
      <c r="I118" s="227" t="s">
        <v>1176</v>
      </c>
      <c r="J118" s="103"/>
      <c r="K118" s="103"/>
    </row>
    <row r="119" spans="1:11" x14ac:dyDescent="0.25">
      <c r="A119" s="61"/>
      <c r="B119" s="92" t="s">
        <v>1261</v>
      </c>
      <c r="C119" s="64">
        <v>0.7</v>
      </c>
      <c r="D119" s="94">
        <v>0.30000000000000004</v>
      </c>
      <c r="E119" s="78">
        <v>5000</v>
      </c>
      <c r="F119" s="79">
        <v>9582.23</v>
      </c>
      <c r="G119" s="80">
        <v>5000</v>
      </c>
      <c r="H119" s="80">
        <f t="shared" ref="H119:H129" si="7">G119/D119</f>
        <v>16666.666666666664</v>
      </c>
      <c r="I119" s="81">
        <v>0</v>
      </c>
    </row>
    <row r="120" spans="1:11" x14ac:dyDescent="0.25">
      <c r="A120" s="98"/>
      <c r="B120" s="102" t="s">
        <v>1262</v>
      </c>
      <c r="C120" s="96">
        <v>0.5</v>
      </c>
      <c r="D120" s="96">
        <v>0.5</v>
      </c>
      <c r="E120" s="97">
        <v>7500</v>
      </c>
      <c r="F120" s="227">
        <v>9582.23</v>
      </c>
      <c r="G120" s="227">
        <v>7500</v>
      </c>
      <c r="H120" s="227">
        <f t="shared" si="7"/>
        <v>15000</v>
      </c>
      <c r="I120" s="227">
        <v>0</v>
      </c>
      <c r="J120" s="103"/>
      <c r="K120" s="103"/>
    </row>
    <row r="121" spans="1:11" x14ac:dyDescent="0.25">
      <c r="A121" s="61"/>
      <c r="B121" s="92" t="s">
        <v>1201</v>
      </c>
      <c r="C121" s="64">
        <v>0.5</v>
      </c>
      <c r="D121" s="94">
        <v>0.5</v>
      </c>
      <c r="E121" s="78">
        <v>7500</v>
      </c>
      <c r="F121" s="79">
        <v>362.78</v>
      </c>
      <c r="G121" s="80">
        <v>362.78</v>
      </c>
      <c r="H121" s="80">
        <f t="shared" si="7"/>
        <v>725.56</v>
      </c>
      <c r="I121" s="81">
        <v>7137.22</v>
      </c>
    </row>
    <row r="122" spans="1:11" x14ac:dyDescent="0.25">
      <c r="A122" s="98" t="s">
        <v>363</v>
      </c>
      <c r="B122" s="102" t="str">
        <f>A122&amp;" School District"</f>
        <v>Denmark School District</v>
      </c>
      <c r="C122" s="96">
        <v>0.5</v>
      </c>
      <c r="D122" s="96">
        <f>1-C122</f>
        <v>0.5</v>
      </c>
      <c r="E122" s="97">
        <v>34220.5</v>
      </c>
      <c r="F122" s="227">
        <v>42000</v>
      </c>
      <c r="G122" s="227">
        <v>34220.5</v>
      </c>
      <c r="H122" s="227">
        <f t="shared" si="7"/>
        <v>68441</v>
      </c>
      <c r="I122" s="227">
        <v>0</v>
      </c>
      <c r="J122" s="103"/>
      <c r="K122" s="103"/>
    </row>
    <row r="123" spans="1:11" x14ac:dyDescent="0.25">
      <c r="A123" s="61" t="s">
        <v>364</v>
      </c>
      <c r="B123" s="92" t="str">
        <f>A123&amp;" School District"</f>
        <v>Desoto Area School District</v>
      </c>
      <c r="C123" s="64">
        <v>0.7</v>
      </c>
      <c r="D123" s="94">
        <f>1-C123</f>
        <v>0.30000000000000004</v>
      </c>
      <c r="E123" s="78">
        <v>30000</v>
      </c>
      <c r="F123" s="79">
        <v>48300</v>
      </c>
      <c r="G123" s="80">
        <v>30000</v>
      </c>
      <c r="H123" s="80">
        <f t="shared" si="7"/>
        <v>99999.999999999985</v>
      </c>
      <c r="I123" s="81">
        <v>0</v>
      </c>
    </row>
    <row r="124" spans="1:11" x14ac:dyDescent="0.25">
      <c r="A124" s="98" t="s">
        <v>365</v>
      </c>
      <c r="B124" s="102" t="str">
        <f>A124&amp;" School District"</f>
        <v>Dodgeland School District</v>
      </c>
      <c r="C124" s="96">
        <v>0.7</v>
      </c>
      <c r="D124" s="96">
        <f>1-C124</f>
        <v>0.30000000000000004</v>
      </c>
      <c r="E124" s="97">
        <v>5463</v>
      </c>
      <c r="F124" s="227">
        <v>4200</v>
      </c>
      <c r="G124" s="227">
        <v>4200</v>
      </c>
      <c r="H124" s="227">
        <f t="shared" si="7"/>
        <v>13999.999999999998</v>
      </c>
      <c r="I124" s="227">
        <v>1263</v>
      </c>
      <c r="J124" s="103"/>
      <c r="K124" s="103"/>
    </row>
    <row r="125" spans="1:11" x14ac:dyDescent="0.25">
      <c r="A125" s="61" t="s">
        <v>366</v>
      </c>
      <c r="B125" s="92" t="str">
        <f>A125&amp;" School District"</f>
        <v>Dodgeville School District</v>
      </c>
      <c r="C125" s="64">
        <v>0.7</v>
      </c>
      <c r="D125" s="94">
        <f>1-C125</f>
        <v>0.30000000000000004</v>
      </c>
      <c r="E125" s="78">
        <v>1160</v>
      </c>
      <c r="F125" s="79">
        <v>25900</v>
      </c>
      <c r="G125" s="80">
        <v>1160</v>
      </c>
      <c r="H125" s="80">
        <f t="shared" si="7"/>
        <v>3866.6666666666661</v>
      </c>
      <c r="I125" s="81">
        <v>0</v>
      </c>
    </row>
    <row r="126" spans="1:11" x14ac:dyDescent="0.25">
      <c r="A126" s="98"/>
      <c r="B126" s="102" t="s">
        <v>1263</v>
      </c>
      <c r="C126" s="96">
        <v>0.8</v>
      </c>
      <c r="D126" s="96">
        <v>0.19999999999999996</v>
      </c>
      <c r="E126" s="97">
        <v>5000</v>
      </c>
      <c r="F126" s="227">
        <v>10252.98</v>
      </c>
      <c r="G126" s="227">
        <v>5000</v>
      </c>
      <c r="H126" s="227">
        <f t="shared" si="7"/>
        <v>25000.000000000007</v>
      </c>
      <c r="I126" s="227">
        <v>0</v>
      </c>
      <c r="J126" s="103"/>
      <c r="K126" s="103"/>
    </row>
    <row r="127" spans="1:11" x14ac:dyDescent="0.25">
      <c r="A127" s="61" t="s">
        <v>367</v>
      </c>
      <c r="B127" s="92" t="str">
        <f>A127&amp;" School District"</f>
        <v>Dover #1 School District</v>
      </c>
      <c r="C127" s="64">
        <v>0.7</v>
      </c>
      <c r="D127" s="94">
        <f>1-C127</f>
        <v>0.30000000000000004</v>
      </c>
      <c r="E127" s="78">
        <v>11159</v>
      </c>
      <c r="F127" s="79">
        <v>10500</v>
      </c>
      <c r="G127" s="80">
        <v>10500</v>
      </c>
      <c r="H127" s="80">
        <f t="shared" si="7"/>
        <v>34999.999999999993</v>
      </c>
      <c r="I127" s="81">
        <v>659</v>
      </c>
    </row>
    <row r="128" spans="1:11" x14ac:dyDescent="0.25">
      <c r="A128" s="98"/>
      <c r="B128" s="102" t="s">
        <v>1264</v>
      </c>
      <c r="C128" s="96">
        <v>0.8</v>
      </c>
      <c r="D128" s="96">
        <v>0.19999999999999996</v>
      </c>
      <c r="E128" s="97">
        <v>5000</v>
      </c>
      <c r="F128" s="227">
        <v>9582.23</v>
      </c>
      <c r="G128" s="227">
        <v>5000</v>
      </c>
      <c r="H128" s="227">
        <f t="shared" si="7"/>
        <v>25000.000000000007</v>
      </c>
      <c r="I128" s="227">
        <v>0</v>
      </c>
      <c r="J128" s="103"/>
      <c r="K128" s="103"/>
    </row>
    <row r="129" spans="1:11" x14ac:dyDescent="0.25">
      <c r="A129" s="61" t="s">
        <v>368</v>
      </c>
      <c r="B129" s="92" t="str">
        <f>A129&amp;" School District"</f>
        <v>Drummond School District</v>
      </c>
      <c r="C129" s="64">
        <v>0.8</v>
      </c>
      <c r="D129" s="94">
        <f>1-C129</f>
        <v>0.19999999999999996</v>
      </c>
      <c r="E129" s="78">
        <v>0</v>
      </c>
      <c r="F129" s="79">
        <v>5600</v>
      </c>
      <c r="G129" s="80">
        <v>0</v>
      </c>
      <c r="H129" s="80">
        <f t="shared" si="7"/>
        <v>0</v>
      </c>
      <c r="I129" s="81">
        <v>0</v>
      </c>
    </row>
    <row r="130" spans="1:11" x14ac:dyDescent="0.25">
      <c r="A130" s="98"/>
      <c r="B130" s="102" t="s">
        <v>1265</v>
      </c>
      <c r="C130" s="96">
        <v>0.6</v>
      </c>
      <c r="D130" s="96">
        <v>0.4</v>
      </c>
      <c r="E130" s="97">
        <v>7500</v>
      </c>
      <c r="F130" s="227" t="s">
        <v>1176</v>
      </c>
      <c r="G130" s="227" t="s">
        <v>1176</v>
      </c>
      <c r="H130" s="227" t="s">
        <v>1176</v>
      </c>
      <c r="I130" s="227" t="s">
        <v>1176</v>
      </c>
      <c r="J130" s="103"/>
      <c r="K130" s="103"/>
    </row>
    <row r="131" spans="1:11" x14ac:dyDescent="0.25">
      <c r="A131" s="61" t="s">
        <v>369</v>
      </c>
      <c r="B131" s="92" t="str">
        <f>A131&amp;" School District"</f>
        <v>Durand School District</v>
      </c>
      <c r="C131" s="64">
        <v>0.6</v>
      </c>
      <c r="D131" s="94">
        <f>1-C131</f>
        <v>0.4</v>
      </c>
      <c r="E131" s="78">
        <v>80</v>
      </c>
      <c r="F131" s="79">
        <v>38400</v>
      </c>
      <c r="G131" s="80">
        <v>80</v>
      </c>
      <c r="H131" s="80">
        <f>G131/D131</f>
        <v>200</v>
      </c>
      <c r="I131" s="81">
        <v>0</v>
      </c>
    </row>
    <row r="132" spans="1:11" x14ac:dyDescent="0.25">
      <c r="A132" s="98"/>
      <c r="B132" s="102" t="s">
        <v>1266</v>
      </c>
      <c r="C132" s="96">
        <v>0.7</v>
      </c>
      <c r="D132" s="96">
        <v>0.30000000000000004</v>
      </c>
      <c r="E132" s="97">
        <v>10000</v>
      </c>
      <c r="F132" s="227">
        <v>9582.23</v>
      </c>
      <c r="G132" s="227">
        <v>9582.23</v>
      </c>
      <c r="H132" s="227">
        <f>G132/D132</f>
        <v>31940.766666666659</v>
      </c>
      <c r="I132" s="227">
        <v>417.77000000000044</v>
      </c>
      <c r="J132" s="103"/>
      <c r="K132" s="103"/>
    </row>
    <row r="133" spans="1:11" x14ac:dyDescent="0.25">
      <c r="A133" s="61"/>
      <c r="B133" s="92" t="s">
        <v>1267</v>
      </c>
      <c r="C133" s="64">
        <v>0.7</v>
      </c>
      <c r="D133" s="94">
        <v>0.30000000000000004</v>
      </c>
      <c r="E133" s="78">
        <v>7500</v>
      </c>
      <c r="F133" s="79">
        <v>9582.23</v>
      </c>
      <c r="G133" s="80">
        <v>7500</v>
      </c>
      <c r="H133" s="80">
        <f>G133/D133</f>
        <v>24999.999999999996</v>
      </c>
      <c r="I133" s="81">
        <v>0</v>
      </c>
    </row>
    <row r="134" spans="1:11" x14ac:dyDescent="0.25">
      <c r="A134" s="98"/>
      <c r="B134" s="102" t="s">
        <v>1202</v>
      </c>
      <c r="C134" s="96">
        <v>0.6</v>
      </c>
      <c r="D134" s="96">
        <v>0.4</v>
      </c>
      <c r="E134" s="97">
        <v>5000</v>
      </c>
      <c r="F134" s="227" t="s">
        <v>1176</v>
      </c>
      <c r="G134" s="227" t="s">
        <v>1176</v>
      </c>
      <c r="H134" s="227" t="s">
        <v>1176</v>
      </c>
      <c r="I134" s="227" t="s">
        <v>1176</v>
      </c>
      <c r="J134" s="103"/>
      <c r="K134" s="103"/>
    </row>
    <row r="135" spans="1:11" x14ac:dyDescent="0.25">
      <c r="A135" s="61" t="s">
        <v>370</v>
      </c>
      <c r="B135" s="92" t="str">
        <f>A135&amp;" School District"</f>
        <v>Edgar School District</v>
      </c>
      <c r="C135" s="64">
        <v>0.6</v>
      </c>
      <c r="D135" s="94">
        <f>1-C135</f>
        <v>0.4</v>
      </c>
      <c r="E135" s="78">
        <v>14012.4</v>
      </c>
      <c r="F135" s="79">
        <v>9600</v>
      </c>
      <c r="G135" s="80">
        <v>9600</v>
      </c>
      <c r="H135" s="80">
        <f t="shared" ref="H135:H143" si="8">G135/D135</f>
        <v>24000</v>
      </c>
      <c r="I135" s="81">
        <v>4412.3999999999996</v>
      </c>
    </row>
    <row r="136" spans="1:11" x14ac:dyDescent="0.25">
      <c r="A136" s="98"/>
      <c r="B136" s="102" t="s">
        <v>1268</v>
      </c>
      <c r="C136" s="96">
        <v>0.8</v>
      </c>
      <c r="D136" s="96">
        <v>0.19999999999999996</v>
      </c>
      <c r="E136" s="97">
        <v>5000</v>
      </c>
      <c r="F136" s="227">
        <v>12936.01</v>
      </c>
      <c r="G136" s="227">
        <v>5000</v>
      </c>
      <c r="H136" s="227">
        <f t="shared" si="8"/>
        <v>25000.000000000007</v>
      </c>
      <c r="I136" s="227">
        <v>0</v>
      </c>
      <c r="J136" s="103"/>
      <c r="K136" s="103"/>
    </row>
    <row r="137" spans="1:11" x14ac:dyDescent="0.25">
      <c r="A137" s="61"/>
      <c r="B137" s="92" t="s">
        <v>1269</v>
      </c>
      <c r="C137" s="64">
        <v>0.7</v>
      </c>
      <c r="D137" s="94">
        <v>0.30000000000000004</v>
      </c>
      <c r="E137" s="78">
        <v>2400</v>
      </c>
      <c r="F137" s="79">
        <v>23955.57</v>
      </c>
      <c r="G137" s="80">
        <v>2400</v>
      </c>
      <c r="H137" s="80">
        <f t="shared" si="8"/>
        <v>7999.9999999999991</v>
      </c>
      <c r="I137" s="81">
        <v>0</v>
      </c>
    </row>
    <row r="138" spans="1:11" x14ac:dyDescent="0.25">
      <c r="A138" s="98"/>
      <c r="B138" s="102" t="s">
        <v>1203</v>
      </c>
      <c r="C138" s="96">
        <v>0.6</v>
      </c>
      <c r="D138" s="96">
        <v>0.4</v>
      </c>
      <c r="E138" s="97">
        <v>5000</v>
      </c>
      <c r="F138" s="227">
        <v>9582.23</v>
      </c>
      <c r="G138" s="227">
        <v>5000</v>
      </c>
      <c r="H138" s="227">
        <f t="shared" si="8"/>
        <v>12500</v>
      </c>
      <c r="I138" s="227">
        <v>0</v>
      </c>
      <c r="J138" s="103"/>
      <c r="K138" s="103"/>
    </row>
    <row r="139" spans="1:11" x14ac:dyDescent="0.25">
      <c r="A139" s="61"/>
      <c r="B139" s="92" t="s">
        <v>1204</v>
      </c>
      <c r="C139" s="64">
        <v>0.7</v>
      </c>
      <c r="D139" s="94">
        <v>0.30000000000000004</v>
      </c>
      <c r="E139" s="78">
        <v>5000</v>
      </c>
      <c r="F139" s="79">
        <v>9582.23</v>
      </c>
      <c r="G139" s="80">
        <v>5000</v>
      </c>
      <c r="H139" s="80">
        <f t="shared" si="8"/>
        <v>16666.666666666664</v>
      </c>
      <c r="I139" s="81">
        <v>0</v>
      </c>
    </row>
    <row r="140" spans="1:11" x14ac:dyDescent="0.25">
      <c r="A140" s="98" t="s">
        <v>371</v>
      </c>
      <c r="B140" s="102" t="str">
        <f>A140&amp;" School District"</f>
        <v>Elcho School District</v>
      </c>
      <c r="C140" s="96">
        <v>0.7</v>
      </c>
      <c r="D140" s="96">
        <f>1-C140</f>
        <v>0.30000000000000004</v>
      </c>
      <c r="E140" s="97">
        <v>0</v>
      </c>
      <c r="F140" s="227">
        <v>280</v>
      </c>
      <c r="G140" s="227">
        <v>0</v>
      </c>
      <c r="H140" s="227">
        <f t="shared" si="8"/>
        <v>0</v>
      </c>
      <c r="I140" s="227">
        <v>0</v>
      </c>
      <c r="J140" s="103"/>
      <c r="K140" s="103"/>
    </row>
    <row r="141" spans="1:11" x14ac:dyDescent="0.25">
      <c r="A141" s="61"/>
      <c r="B141" s="92" t="s">
        <v>1270</v>
      </c>
      <c r="C141" s="64">
        <v>0.8</v>
      </c>
      <c r="D141" s="94">
        <v>0.19999999999999996</v>
      </c>
      <c r="E141" s="78">
        <v>5000</v>
      </c>
      <c r="F141" s="79">
        <v>9582.23</v>
      </c>
      <c r="G141" s="80">
        <v>5000</v>
      </c>
      <c r="H141" s="80">
        <f t="shared" si="8"/>
        <v>25000.000000000007</v>
      </c>
      <c r="I141" s="81">
        <v>0</v>
      </c>
    </row>
    <row r="142" spans="1:11" x14ac:dyDescent="0.25">
      <c r="A142" s="98" t="s">
        <v>372</v>
      </c>
      <c r="B142" s="102" t="str">
        <f>A142&amp;" School District"</f>
        <v>Eleva-Strum School District</v>
      </c>
      <c r="C142" s="96">
        <v>0.6</v>
      </c>
      <c r="D142" s="96">
        <f>1-C142</f>
        <v>0.4</v>
      </c>
      <c r="E142" s="97">
        <v>0</v>
      </c>
      <c r="F142" s="227">
        <v>0</v>
      </c>
      <c r="G142" s="227">
        <v>0</v>
      </c>
      <c r="H142" s="227">
        <f t="shared" si="8"/>
        <v>0</v>
      </c>
      <c r="I142" s="227">
        <v>0</v>
      </c>
      <c r="J142" s="103"/>
      <c r="K142" s="103"/>
    </row>
    <row r="143" spans="1:11" x14ac:dyDescent="0.25">
      <c r="A143" s="61" t="s">
        <v>373</v>
      </c>
      <c r="B143" s="92" t="str">
        <f>A143&amp;" School District"</f>
        <v>Elk Mound Area School District</v>
      </c>
      <c r="C143" s="64">
        <v>0.6</v>
      </c>
      <c r="D143" s="94">
        <f>1-C143</f>
        <v>0.4</v>
      </c>
      <c r="E143" s="78">
        <v>1000</v>
      </c>
      <c r="F143" s="79">
        <v>4200</v>
      </c>
      <c r="G143" s="80">
        <v>1000</v>
      </c>
      <c r="H143" s="80">
        <f t="shared" si="8"/>
        <v>2500</v>
      </c>
      <c r="I143" s="81">
        <v>0</v>
      </c>
    </row>
    <row r="144" spans="1:11" x14ac:dyDescent="0.25">
      <c r="A144" s="98"/>
      <c r="B144" s="102" t="s">
        <v>1205</v>
      </c>
      <c r="C144" s="96">
        <v>0.6</v>
      </c>
      <c r="D144" s="96">
        <v>0.4</v>
      </c>
      <c r="E144" s="97">
        <v>5000</v>
      </c>
      <c r="F144" s="227" t="s">
        <v>1176</v>
      </c>
      <c r="G144" s="227" t="s">
        <v>1176</v>
      </c>
      <c r="H144" s="227" t="s">
        <v>1176</v>
      </c>
      <c r="I144" s="227" t="s">
        <v>1176</v>
      </c>
      <c r="J144" s="103"/>
      <c r="K144" s="103"/>
    </row>
    <row r="145" spans="1:11" x14ac:dyDescent="0.25">
      <c r="A145" s="61"/>
      <c r="B145" s="92" t="s">
        <v>1271</v>
      </c>
      <c r="C145" s="64">
        <v>0.6</v>
      </c>
      <c r="D145" s="94">
        <v>0.4</v>
      </c>
      <c r="E145" s="78">
        <v>6735</v>
      </c>
      <c r="F145" s="79">
        <v>9582.23</v>
      </c>
      <c r="G145" s="80">
        <v>6735</v>
      </c>
      <c r="H145" s="80">
        <f t="shared" ref="H145:H154" si="9">G145/D145</f>
        <v>16837.5</v>
      </c>
      <c r="I145" s="81">
        <v>0</v>
      </c>
    </row>
    <row r="146" spans="1:11" x14ac:dyDescent="0.25">
      <c r="A146" s="98" t="s">
        <v>374</v>
      </c>
      <c r="B146" s="102" t="str">
        <f>A146&amp;" School District"</f>
        <v>Elkhart Lake-Glenbeulah School District</v>
      </c>
      <c r="C146" s="96">
        <v>0.6</v>
      </c>
      <c r="D146" s="96">
        <f>1-C146</f>
        <v>0.4</v>
      </c>
      <c r="E146" s="97">
        <v>0</v>
      </c>
      <c r="F146" s="227">
        <v>13200</v>
      </c>
      <c r="G146" s="227">
        <v>0</v>
      </c>
      <c r="H146" s="227">
        <f t="shared" si="9"/>
        <v>0</v>
      </c>
      <c r="I146" s="227">
        <v>0</v>
      </c>
      <c r="J146" s="103"/>
      <c r="K146" s="103"/>
    </row>
    <row r="147" spans="1:11" x14ac:dyDescent="0.25">
      <c r="A147" s="61" t="s">
        <v>375</v>
      </c>
      <c r="B147" s="92" t="str">
        <f>A147&amp;" School District"</f>
        <v>Ellsworth Community School District</v>
      </c>
      <c r="C147" s="64">
        <v>0.6</v>
      </c>
      <c r="D147" s="94">
        <f>1-C147</f>
        <v>0.4</v>
      </c>
      <c r="E147" s="78">
        <v>49701.599999999999</v>
      </c>
      <c r="F147" s="79">
        <v>99000</v>
      </c>
      <c r="G147" s="80">
        <v>49701.599999999999</v>
      </c>
      <c r="H147" s="80">
        <f t="shared" si="9"/>
        <v>124253.99999999999</v>
      </c>
      <c r="I147" s="81">
        <v>0</v>
      </c>
    </row>
    <row r="148" spans="1:11" x14ac:dyDescent="0.25">
      <c r="A148" s="98"/>
      <c r="B148" s="102" t="s">
        <v>1272</v>
      </c>
      <c r="C148" s="96">
        <v>0.6</v>
      </c>
      <c r="D148" s="96">
        <v>0.4</v>
      </c>
      <c r="E148" s="97">
        <v>5000</v>
      </c>
      <c r="F148" s="227">
        <v>9582.23</v>
      </c>
      <c r="G148" s="227">
        <v>5000</v>
      </c>
      <c r="H148" s="227">
        <f t="shared" si="9"/>
        <v>12500</v>
      </c>
      <c r="I148" s="227">
        <v>0</v>
      </c>
      <c r="J148" s="103"/>
      <c r="K148" s="103"/>
    </row>
    <row r="149" spans="1:11" x14ac:dyDescent="0.25">
      <c r="A149" s="61" t="s">
        <v>376</v>
      </c>
      <c r="B149" s="92" t="str">
        <f>A149&amp;" School District"</f>
        <v>Elmwood School District</v>
      </c>
      <c r="C149" s="64">
        <v>0.6</v>
      </c>
      <c r="D149" s="94">
        <f>1-C149</f>
        <v>0.4</v>
      </c>
      <c r="E149" s="78">
        <v>7256.3999999999978</v>
      </c>
      <c r="F149" s="79">
        <v>0</v>
      </c>
      <c r="G149" s="80">
        <v>0</v>
      </c>
      <c r="H149" s="80">
        <f t="shared" si="9"/>
        <v>0</v>
      </c>
      <c r="I149" s="81">
        <v>7256.3999999999978</v>
      </c>
    </row>
    <row r="150" spans="1:11" x14ac:dyDescent="0.25">
      <c r="A150" s="98"/>
      <c r="B150" s="102" t="s">
        <v>1273</v>
      </c>
      <c r="C150" s="96">
        <v>0.7</v>
      </c>
      <c r="D150" s="96">
        <v>0.30000000000000004</v>
      </c>
      <c r="E150" s="97">
        <v>7198</v>
      </c>
      <c r="F150" s="227">
        <v>18685.34</v>
      </c>
      <c r="G150" s="227">
        <v>7198</v>
      </c>
      <c r="H150" s="227">
        <f t="shared" si="9"/>
        <v>23993.333333333328</v>
      </c>
      <c r="I150" s="227">
        <v>0</v>
      </c>
      <c r="J150" s="103"/>
      <c r="K150" s="103"/>
    </row>
    <row r="151" spans="1:11" x14ac:dyDescent="0.25">
      <c r="A151" s="61"/>
      <c r="B151" s="92" t="s">
        <v>1206</v>
      </c>
      <c r="C151" s="64">
        <v>0.9</v>
      </c>
      <c r="D151" s="94">
        <v>9.9999999999999978E-2</v>
      </c>
      <c r="E151" s="78">
        <v>5000</v>
      </c>
      <c r="F151" s="79">
        <v>9582.23</v>
      </c>
      <c r="G151" s="80">
        <v>5000</v>
      </c>
      <c r="H151" s="80">
        <f t="shared" si="9"/>
        <v>50000.000000000015</v>
      </c>
      <c r="I151" s="81">
        <v>0</v>
      </c>
    </row>
    <row r="152" spans="1:11" x14ac:dyDescent="0.25">
      <c r="A152" s="98"/>
      <c r="B152" s="102" t="s">
        <v>1274</v>
      </c>
      <c r="C152" s="96">
        <v>0.7</v>
      </c>
      <c r="D152" s="96">
        <v>0.30000000000000004</v>
      </c>
      <c r="E152" s="97">
        <v>5000</v>
      </c>
      <c r="F152" s="227">
        <v>9582.23</v>
      </c>
      <c r="G152" s="227">
        <v>5000</v>
      </c>
      <c r="H152" s="227">
        <f t="shared" si="9"/>
        <v>16666.666666666664</v>
      </c>
      <c r="I152" s="227">
        <v>0</v>
      </c>
      <c r="J152" s="103"/>
      <c r="K152" s="103"/>
    </row>
    <row r="153" spans="1:11" x14ac:dyDescent="0.25">
      <c r="A153" s="61"/>
      <c r="B153" s="92" t="s">
        <v>1207</v>
      </c>
      <c r="C153" s="64">
        <v>0.6</v>
      </c>
      <c r="D153" s="94">
        <v>0.4</v>
      </c>
      <c r="E153" s="78">
        <v>5000</v>
      </c>
      <c r="F153" s="79">
        <v>9582.23</v>
      </c>
      <c r="G153" s="80">
        <v>5000</v>
      </c>
      <c r="H153" s="80">
        <f t="shared" si="9"/>
        <v>12500</v>
      </c>
      <c r="I153" s="81">
        <v>0</v>
      </c>
    </row>
    <row r="154" spans="1:11" x14ac:dyDescent="0.25">
      <c r="A154" s="98" t="s">
        <v>377</v>
      </c>
      <c r="B154" s="102" t="str">
        <f>A154&amp;" School District"</f>
        <v>Erin School District</v>
      </c>
      <c r="C154" s="96">
        <v>0.5</v>
      </c>
      <c r="D154" s="96">
        <f>1-C154</f>
        <v>0.5</v>
      </c>
      <c r="E154" s="97">
        <v>0</v>
      </c>
      <c r="F154" s="227">
        <v>8000</v>
      </c>
      <c r="G154" s="227">
        <v>0</v>
      </c>
      <c r="H154" s="227">
        <f t="shared" si="9"/>
        <v>0</v>
      </c>
      <c r="I154" s="227">
        <v>0</v>
      </c>
      <c r="J154" s="103"/>
      <c r="K154" s="103"/>
    </row>
    <row r="155" spans="1:11" x14ac:dyDescent="0.25">
      <c r="A155" s="61"/>
      <c r="B155" s="92" t="s">
        <v>1275</v>
      </c>
      <c r="C155" s="64">
        <v>0.7</v>
      </c>
      <c r="D155" s="94">
        <v>0.30000000000000004</v>
      </c>
      <c r="E155" s="78">
        <v>10000</v>
      </c>
      <c r="F155" s="79" t="s">
        <v>1176</v>
      </c>
      <c r="G155" s="80" t="s">
        <v>1176</v>
      </c>
      <c r="H155" s="80" t="s">
        <v>1176</v>
      </c>
      <c r="I155" s="81" t="s">
        <v>1176</v>
      </c>
    </row>
    <row r="156" spans="1:11" x14ac:dyDescent="0.25">
      <c r="A156" s="98"/>
      <c r="B156" s="102" t="s">
        <v>1276</v>
      </c>
      <c r="C156" s="96">
        <v>0.6</v>
      </c>
      <c r="D156" s="96">
        <v>0.4</v>
      </c>
      <c r="E156" s="97">
        <v>4597</v>
      </c>
      <c r="F156" s="227">
        <v>9582.23</v>
      </c>
      <c r="G156" s="227">
        <v>4597</v>
      </c>
      <c r="H156" s="227">
        <f>G156/D156</f>
        <v>11492.5</v>
      </c>
      <c r="I156" s="227">
        <v>0</v>
      </c>
      <c r="J156" s="103"/>
      <c r="K156" s="103"/>
    </row>
    <row r="157" spans="1:11" x14ac:dyDescent="0.25">
      <c r="A157" s="61"/>
      <c r="B157" s="92" t="s">
        <v>1277</v>
      </c>
      <c r="C157" s="64">
        <v>0.6</v>
      </c>
      <c r="D157" s="94">
        <v>0.4</v>
      </c>
      <c r="E157" s="78">
        <v>7500</v>
      </c>
      <c r="F157" s="79">
        <v>9582.23</v>
      </c>
      <c r="G157" s="80">
        <v>7500</v>
      </c>
      <c r="H157" s="80">
        <f>G157/D157</f>
        <v>18750</v>
      </c>
      <c r="I157" s="81">
        <v>0</v>
      </c>
    </row>
    <row r="158" spans="1:11" x14ac:dyDescent="0.25">
      <c r="A158" s="98"/>
      <c r="B158" s="102" t="s">
        <v>1278</v>
      </c>
      <c r="C158" s="96">
        <v>0.7</v>
      </c>
      <c r="D158" s="96">
        <v>0.30000000000000004</v>
      </c>
      <c r="E158" s="97">
        <v>5000</v>
      </c>
      <c r="F158" s="227" t="s">
        <v>1176</v>
      </c>
      <c r="G158" s="227" t="s">
        <v>1176</v>
      </c>
      <c r="H158" s="227" t="s">
        <v>1176</v>
      </c>
      <c r="I158" s="227" t="s">
        <v>1176</v>
      </c>
      <c r="J158" s="103"/>
      <c r="K158" s="103"/>
    </row>
    <row r="159" spans="1:11" x14ac:dyDescent="0.25">
      <c r="A159" s="61"/>
      <c r="B159" s="92" t="s">
        <v>1279</v>
      </c>
      <c r="C159" s="64">
        <v>0.6</v>
      </c>
      <c r="D159" s="94">
        <v>0.4</v>
      </c>
      <c r="E159" s="78">
        <v>7500</v>
      </c>
      <c r="F159" s="79" t="s">
        <v>1176</v>
      </c>
      <c r="G159" s="80" t="s">
        <v>1176</v>
      </c>
      <c r="H159" s="80" t="s">
        <v>1176</v>
      </c>
      <c r="I159" s="81" t="s">
        <v>1176</v>
      </c>
    </row>
    <row r="160" spans="1:11" x14ac:dyDescent="0.25">
      <c r="A160" s="98" t="s">
        <v>378</v>
      </c>
      <c r="B160" s="102" t="str">
        <f>A160&amp;" School District"</f>
        <v>Fall Creek School District</v>
      </c>
      <c r="C160" s="96">
        <v>0.6</v>
      </c>
      <c r="D160" s="96">
        <f>1-C160</f>
        <v>0.4</v>
      </c>
      <c r="E160" s="97">
        <v>240</v>
      </c>
      <c r="F160" s="227">
        <v>26400</v>
      </c>
      <c r="G160" s="227">
        <v>240</v>
      </c>
      <c r="H160" s="227">
        <f t="shared" ref="H160:H185" si="10">G160/D160</f>
        <v>600</v>
      </c>
      <c r="I160" s="227">
        <v>0</v>
      </c>
      <c r="J160" s="103"/>
      <c r="K160" s="103"/>
    </row>
    <row r="161" spans="1:11" x14ac:dyDescent="0.25">
      <c r="A161" s="61" t="s">
        <v>379</v>
      </c>
      <c r="B161" s="92" t="str">
        <f>A161&amp;" School District"</f>
        <v>Fall River School District</v>
      </c>
      <c r="C161" s="64">
        <v>0.6</v>
      </c>
      <c r="D161" s="94">
        <f>1-C161</f>
        <v>0.4</v>
      </c>
      <c r="E161" s="78">
        <v>30000</v>
      </c>
      <c r="F161" s="79">
        <v>4200</v>
      </c>
      <c r="G161" s="80">
        <v>4200</v>
      </c>
      <c r="H161" s="80">
        <f t="shared" si="10"/>
        <v>10500</v>
      </c>
      <c r="I161" s="81">
        <v>25800</v>
      </c>
    </row>
    <row r="162" spans="1:11" x14ac:dyDescent="0.25">
      <c r="A162" s="98" t="s">
        <v>380</v>
      </c>
      <c r="B162" s="102" t="str">
        <f>A162&amp;" School District"</f>
        <v>Fennimore Community School District</v>
      </c>
      <c r="C162" s="96">
        <v>0.7</v>
      </c>
      <c r="D162" s="96">
        <f>1-C162</f>
        <v>0.30000000000000004</v>
      </c>
      <c r="E162" s="97">
        <v>9799.8999999999978</v>
      </c>
      <c r="F162" s="227">
        <v>1610</v>
      </c>
      <c r="G162" s="227">
        <v>1610</v>
      </c>
      <c r="H162" s="227">
        <f t="shared" si="10"/>
        <v>5366.6666666666661</v>
      </c>
      <c r="I162" s="227">
        <v>8189.8999999999978</v>
      </c>
      <c r="J162" s="103"/>
      <c r="K162" s="103"/>
    </row>
    <row r="163" spans="1:11" x14ac:dyDescent="0.25">
      <c r="A163" s="61"/>
      <c r="B163" s="92" t="s">
        <v>1208</v>
      </c>
      <c r="C163" s="64">
        <v>0.6</v>
      </c>
      <c r="D163" s="94">
        <v>0.4</v>
      </c>
      <c r="E163" s="78">
        <v>5000</v>
      </c>
      <c r="F163" s="79">
        <v>9582.23</v>
      </c>
      <c r="G163" s="80">
        <v>5000</v>
      </c>
      <c r="H163" s="80">
        <f t="shared" si="10"/>
        <v>12500</v>
      </c>
      <c r="I163" s="81">
        <v>0</v>
      </c>
    </row>
    <row r="164" spans="1:11" x14ac:dyDescent="0.25">
      <c r="A164" s="98" t="s">
        <v>381</v>
      </c>
      <c r="B164" s="102" t="str">
        <f>A164&amp;" School District"</f>
        <v>Flambeau School District</v>
      </c>
      <c r="C164" s="96">
        <v>0.8</v>
      </c>
      <c r="D164" s="96">
        <f>1-C164</f>
        <v>0.19999999999999996</v>
      </c>
      <c r="E164" s="97">
        <v>1378</v>
      </c>
      <c r="F164" s="227">
        <v>4800</v>
      </c>
      <c r="G164" s="227">
        <v>1378</v>
      </c>
      <c r="H164" s="227">
        <f t="shared" si="10"/>
        <v>6890.0000000000018</v>
      </c>
      <c r="I164" s="227">
        <v>0</v>
      </c>
      <c r="J164" s="103"/>
      <c r="K164" s="103"/>
    </row>
    <row r="165" spans="1:11" x14ac:dyDescent="0.25">
      <c r="A165" s="61"/>
      <c r="B165" s="92" t="s">
        <v>1280</v>
      </c>
      <c r="C165" s="64">
        <v>0.7</v>
      </c>
      <c r="D165" s="94">
        <v>0.30000000000000004</v>
      </c>
      <c r="E165" s="78">
        <v>7500</v>
      </c>
      <c r="F165" s="79">
        <v>11977.78</v>
      </c>
      <c r="G165" s="80">
        <v>7500</v>
      </c>
      <c r="H165" s="80">
        <f t="shared" si="10"/>
        <v>24999.999999999996</v>
      </c>
      <c r="I165" s="81">
        <v>0</v>
      </c>
    </row>
    <row r="166" spans="1:11" x14ac:dyDescent="0.25">
      <c r="A166" s="98" t="s">
        <v>382</v>
      </c>
      <c r="B166" s="102" t="str">
        <f>A166&amp;" School District"</f>
        <v>Florence School District</v>
      </c>
      <c r="C166" s="96">
        <v>0.7</v>
      </c>
      <c r="D166" s="96">
        <f>1-C166</f>
        <v>0.30000000000000004</v>
      </c>
      <c r="E166" s="97">
        <v>0</v>
      </c>
      <c r="F166" s="227">
        <v>0</v>
      </c>
      <c r="G166" s="227">
        <v>0</v>
      </c>
      <c r="H166" s="227">
        <f t="shared" si="10"/>
        <v>0</v>
      </c>
      <c r="I166" s="227">
        <v>0</v>
      </c>
      <c r="J166" s="103"/>
      <c r="K166" s="103"/>
    </row>
    <row r="167" spans="1:11" x14ac:dyDescent="0.25">
      <c r="A167" s="61" t="s">
        <v>383</v>
      </c>
      <c r="B167" s="92" t="str">
        <f>A167&amp;" School District"</f>
        <v>Fontana J8 School District</v>
      </c>
      <c r="C167" s="64">
        <v>0.6</v>
      </c>
      <c r="D167" s="94">
        <f>1-C167</f>
        <v>0.4</v>
      </c>
      <c r="E167" s="78">
        <v>14060</v>
      </c>
      <c r="F167" s="79">
        <v>10800</v>
      </c>
      <c r="G167" s="80">
        <v>10800</v>
      </c>
      <c r="H167" s="80">
        <f t="shared" si="10"/>
        <v>27000</v>
      </c>
      <c r="I167" s="81">
        <v>3260</v>
      </c>
    </row>
    <row r="168" spans="1:11" x14ac:dyDescent="0.25">
      <c r="A168" s="98"/>
      <c r="B168" s="102" t="s">
        <v>1281</v>
      </c>
      <c r="C168" s="96">
        <v>0.6</v>
      </c>
      <c r="D168" s="96">
        <v>0.4</v>
      </c>
      <c r="E168" s="97">
        <v>7500</v>
      </c>
      <c r="F168" s="227">
        <v>17008.45</v>
      </c>
      <c r="G168" s="227">
        <v>7500</v>
      </c>
      <c r="H168" s="227">
        <f t="shared" si="10"/>
        <v>18750</v>
      </c>
      <c r="I168" s="227">
        <v>0</v>
      </c>
      <c r="J168" s="103"/>
      <c r="K168" s="103"/>
    </row>
    <row r="169" spans="1:11" x14ac:dyDescent="0.25">
      <c r="A169" s="61"/>
      <c r="B169" s="92" t="s">
        <v>1282</v>
      </c>
      <c r="C169" s="64">
        <v>0.8</v>
      </c>
      <c r="D169" s="94">
        <v>0.19999999999999996</v>
      </c>
      <c r="E169" s="78">
        <v>5000</v>
      </c>
      <c r="F169" s="79">
        <v>9582.23</v>
      </c>
      <c r="G169" s="80">
        <v>5000</v>
      </c>
      <c r="H169" s="80">
        <f t="shared" si="10"/>
        <v>25000.000000000007</v>
      </c>
      <c r="I169" s="81">
        <v>0</v>
      </c>
    </row>
    <row r="170" spans="1:11" x14ac:dyDescent="0.25">
      <c r="A170" s="98"/>
      <c r="B170" s="102" t="s">
        <v>1209</v>
      </c>
      <c r="C170" s="96">
        <v>0.6</v>
      </c>
      <c r="D170" s="96">
        <v>0.4</v>
      </c>
      <c r="E170" s="97">
        <v>5000</v>
      </c>
      <c r="F170" s="227">
        <v>9582.23</v>
      </c>
      <c r="G170" s="227">
        <v>5000</v>
      </c>
      <c r="H170" s="227">
        <f t="shared" si="10"/>
        <v>12500</v>
      </c>
      <c r="I170" s="227">
        <v>0</v>
      </c>
      <c r="J170" s="103"/>
      <c r="K170" s="103"/>
    </row>
    <row r="171" spans="1:11" x14ac:dyDescent="0.25">
      <c r="A171" s="61"/>
      <c r="B171" s="92" t="s">
        <v>1283</v>
      </c>
      <c r="C171" s="64">
        <v>0.7</v>
      </c>
      <c r="D171" s="94">
        <v>0.30000000000000004</v>
      </c>
      <c r="E171" s="78">
        <v>7500</v>
      </c>
      <c r="F171" s="79">
        <v>9582.23</v>
      </c>
      <c r="G171" s="80">
        <v>7500</v>
      </c>
      <c r="H171" s="80">
        <f t="shared" si="10"/>
        <v>24999.999999999996</v>
      </c>
      <c r="I171" s="81">
        <v>0</v>
      </c>
    </row>
    <row r="172" spans="1:11" x14ac:dyDescent="0.25">
      <c r="A172" s="98"/>
      <c r="B172" s="102" t="s">
        <v>1284</v>
      </c>
      <c r="C172" s="96">
        <v>0.7</v>
      </c>
      <c r="D172" s="96">
        <v>0.30000000000000004</v>
      </c>
      <c r="E172" s="97">
        <v>5000</v>
      </c>
      <c r="F172" s="227">
        <v>9582.23</v>
      </c>
      <c r="G172" s="227">
        <v>5000</v>
      </c>
      <c r="H172" s="227">
        <f t="shared" si="10"/>
        <v>16666.666666666664</v>
      </c>
      <c r="I172" s="227">
        <v>0</v>
      </c>
      <c r="J172" s="103"/>
      <c r="K172" s="103"/>
    </row>
    <row r="173" spans="1:11" x14ac:dyDescent="0.25">
      <c r="A173" s="61"/>
      <c r="B173" s="92" t="s">
        <v>1285</v>
      </c>
      <c r="C173" s="64">
        <v>0.8</v>
      </c>
      <c r="D173" s="94">
        <v>0.19999999999999996</v>
      </c>
      <c r="E173" s="78">
        <v>7500</v>
      </c>
      <c r="F173" s="79">
        <v>14811.73</v>
      </c>
      <c r="G173" s="80">
        <v>7500</v>
      </c>
      <c r="H173" s="80">
        <f t="shared" si="10"/>
        <v>37500.000000000007</v>
      </c>
      <c r="I173" s="81">
        <v>0</v>
      </c>
    </row>
    <row r="174" spans="1:11" x14ac:dyDescent="0.25">
      <c r="A174" s="98" t="s">
        <v>384</v>
      </c>
      <c r="B174" s="102" t="str">
        <f>A174&amp;" School District"</f>
        <v>Frederic School District</v>
      </c>
      <c r="C174" s="96">
        <v>0.8</v>
      </c>
      <c r="D174" s="96">
        <f>1-C174</f>
        <v>0.19999999999999996</v>
      </c>
      <c r="E174" s="97">
        <v>0</v>
      </c>
      <c r="F174" s="227">
        <v>56000</v>
      </c>
      <c r="G174" s="227">
        <v>0</v>
      </c>
      <c r="H174" s="227">
        <f t="shared" si="10"/>
        <v>0</v>
      </c>
      <c r="I174" s="227">
        <v>0</v>
      </c>
      <c r="J174" s="103"/>
      <c r="K174" s="103"/>
    </row>
    <row r="175" spans="1:11" x14ac:dyDescent="0.25">
      <c r="A175" s="61" t="s">
        <v>385</v>
      </c>
      <c r="B175" s="92" t="str">
        <f>A175&amp;" School District"</f>
        <v>Friess Lake School District</v>
      </c>
      <c r="C175" s="64">
        <v>0.5</v>
      </c>
      <c r="D175" s="94">
        <f>1-C175</f>
        <v>0.5</v>
      </c>
      <c r="E175" s="78">
        <v>14819</v>
      </c>
      <c r="F175" s="79">
        <v>16000</v>
      </c>
      <c r="G175" s="80">
        <v>14819</v>
      </c>
      <c r="H175" s="80">
        <f t="shared" si="10"/>
        <v>29638</v>
      </c>
      <c r="I175" s="81">
        <v>0</v>
      </c>
    </row>
    <row r="176" spans="1:11" x14ac:dyDescent="0.25">
      <c r="A176" s="98"/>
      <c r="B176" s="102" t="s">
        <v>1286</v>
      </c>
      <c r="C176" s="96">
        <v>0.6</v>
      </c>
      <c r="D176" s="96">
        <v>0.4</v>
      </c>
      <c r="E176" s="97">
        <v>7097</v>
      </c>
      <c r="F176" s="227">
        <v>9582.23</v>
      </c>
      <c r="G176" s="227">
        <v>7097</v>
      </c>
      <c r="H176" s="227">
        <f t="shared" si="10"/>
        <v>17742.5</v>
      </c>
      <c r="I176" s="227">
        <v>0</v>
      </c>
      <c r="J176" s="103"/>
      <c r="K176" s="103"/>
    </row>
    <row r="177" spans="1:11" x14ac:dyDescent="0.25">
      <c r="A177" s="61" t="s">
        <v>386</v>
      </c>
      <c r="B177" s="92" t="str">
        <f>A177&amp;" School District"</f>
        <v>Galesville-Ettrick School District</v>
      </c>
      <c r="C177" s="64">
        <v>0.6</v>
      </c>
      <c r="D177" s="94">
        <f>1-C177</f>
        <v>0.4</v>
      </c>
      <c r="E177" s="78">
        <v>1920</v>
      </c>
      <c r="F177" s="79">
        <v>72000</v>
      </c>
      <c r="G177" s="80">
        <v>1920</v>
      </c>
      <c r="H177" s="80">
        <f t="shared" si="10"/>
        <v>4800</v>
      </c>
      <c r="I177" s="81">
        <v>0</v>
      </c>
    </row>
    <row r="178" spans="1:11" x14ac:dyDescent="0.25">
      <c r="A178" s="98"/>
      <c r="B178" s="102" t="s">
        <v>1287</v>
      </c>
      <c r="C178" s="96">
        <v>0.8</v>
      </c>
      <c r="D178" s="96">
        <v>0.19999999999999996</v>
      </c>
      <c r="E178" s="97">
        <v>7500</v>
      </c>
      <c r="F178" s="227">
        <v>9582.23</v>
      </c>
      <c r="G178" s="227">
        <v>7500</v>
      </c>
      <c r="H178" s="227">
        <f t="shared" si="10"/>
        <v>37500.000000000007</v>
      </c>
      <c r="I178" s="227">
        <v>0</v>
      </c>
      <c r="J178" s="103"/>
      <c r="K178" s="103"/>
    </row>
    <row r="179" spans="1:11" x14ac:dyDescent="0.25">
      <c r="A179" s="61" t="s">
        <v>387</v>
      </c>
      <c r="B179" s="92" t="str">
        <f>A179&amp;" School District"</f>
        <v>Gibraltar Area School District</v>
      </c>
      <c r="C179" s="64">
        <v>0.6</v>
      </c>
      <c r="D179" s="94">
        <f>1-C179</f>
        <v>0.4</v>
      </c>
      <c r="E179" s="78">
        <v>51</v>
      </c>
      <c r="F179" s="79">
        <v>22800</v>
      </c>
      <c r="G179" s="80">
        <v>51</v>
      </c>
      <c r="H179" s="80">
        <f t="shared" si="10"/>
        <v>127.5</v>
      </c>
      <c r="I179" s="81">
        <v>0</v>
      </c>
    </row>
    <row r="180" spans="1:11" x14ac:dyDescent="0.25">
      <c r="A180" s="98"/>
      <c r="B180" s="102" t="s">
        <v>1288</v>
      </c>
      <c r="C180" s="96">
        <v>0.8</v>
      </c>
      <c r="D180" s="96">
        <v>0.19999999999999996</v>
      </c>
      <c r="E180" s="97">
        <v>7500</v>
      </c>
      <c r="F180" s="227">
        <v>9582.23</v>
      </c>
      <c r="G180" s="227">
        <v>7500</v>
      </c>
      <c r="H180" s="227">
        <f t="shared" si="10"/>
        <v>37500.000000000007</v>
      </c>
      <c r="I180" s="227">
        <v>0</v>
      </c>
      <c r="J180" s="103"/>
      <c r="K180" s="103"/>
    </row>
    <row r="181" spans="1:11" x14ac:dyDescent="0.25">
      <c r="A181" s="61" t="s">
        <v>388</v>
      </c>
      <c r="B181" s="92" t="str">
        <f>A181&amp;" School District"</f>
        <v>Gillett School District</v>
      </c>
      <c r="C181" s="64">
        <v>0.8</v>
      </c>
      <c r="D181" s="94">
        <f>1-C181</f>
        <v>0.19999999999999996</v>
      </c>
      <c r="E181" s="78">
        <v>30000</v>
      </c>
      <c r="F181" s="79">
        <v>21600</v>
      </c>
      <c r="G181" s="80">
        <v>21600</v>
      </c>
      <c r="H181" s="80">
        <f t="shared" si="10"/>
        <v>108000.00000000003</v>
      </c>
      <c r="I181" s="81">
        <v>8400</v>
      </c>
    </row>
    <row r="182" spans="1:11" x14ac:dyDescent="0.25">
      <c r="A182" s="98" t="s">
        <v>389</v>
      </c>
      <c r="B182" s="102" t="str">
        <f>A182&amp;" School District"</f>
        <v>Gilman School District</v>
      </c>
      <c r="C182" s="96">
        <v>0.8</v>
      </c>
      <c r="D182" s="96">
        <f>1-C182</f>
        <v>0.19999999999999996</v>
      </c>
      <c r="E182" s="97">
        <v>0</v>
      </c>
      <c r="F182" s="227">
        <v>8800</v>
      </c>
      <c r="G182" s="227">
        <v>0</v>
      </c>
      <c r="H182" s="227">
        <f t="shared" si="10"/>
        <v>0</v>
      </c>
      <c r="I182" s="227">
        <v>0</v>
      </c>
      <c r="J182" s="103"/>
      <c r="K182" s="103"/>
    </row>
    <row r="183" spans="1:11" x14ac:dyDescent="0.25">
      <c r="A183" s="61" t="s">
        <v>390</v>
      </c>
      <c r="B183" s="92" t="str">
        <f>A183&amp;" School District"</f>
        <v>Gilmanton School District</v>
      </c>
      <c r="C183" s="64">
        <v>0.7</v>
      </c>
      <c r="D183" s="94">
        <f>1-C183</f>
        <v>0.30000000000000004</v>
      </c>
      <c r="E183" s="78">
        <v>0</v>
      </c>
      <c r="F183" s="79">
        <v>630</v>
      </c>
      <c r="G183" s="80">
        <v>0</v>
      </c>
      <c r="H183" s="80">
        <f t="shared" si="10"/>
        <v>0</v>
      </c>
      <c r="I183" s="81">
        <v>0</v>
      </c>
    </row>
    <row r="184" spans="1:11" x14ac:dyDescent="0.25">
      <c r="A184" s="98"/>
      <c r="B184" s="102" t="s">
        <v>1289</v>
      </c>
      <c r="C184" s="96">
        <v>0.6</v>
      </c>
      <c r="D184" s="96">
        <v>0.4</v>
      </c>
      <c r="E184" s="97">
        <v>7500</v>
      </c>
      <c r="F184" s="227">
        <v>9582.23</v>
      </c>
      <c r="G184" s="227">
        <v>7500</v>
      </c>
      <c r="H184" s="227">
        <f t="shared" si="10"/>
        <v>18750</v>
      </c>
      <c r="I184" s="227">
        <v>0</v>
      </c>
      <c r="J184" s="103"/>
      <c r="K184" s="103"/>
    </row>
    <row r="185" spans="1:11" x14ac:dyDescent="0.25">
      <c r="A185" s="61" t="s">
        <v>391</v>
      </c>
      <c r="B185" s="92" t="str">
        <f>A185&amp;" School District"</f>
        <v>Glenwood City School District</v>
      </c>
      <c r="C185" s="64">
        <v>0.6</v>
      </c>
      <c r="D185" s="94">
        <f>1-C185</f>
        <v>0.4</v>
      </c>
      <c r="E185" s="78">
        <v>960</v>
      </c>
      <c r="F185" s="79">
        <v>2160</v>
      </c>
      <c r="G185" s="80">
        <v>960</v>
      </c>
      <c r="H185" s="80">
        <f t="shared" si="10"/>
        <v>2400</v>
      </c>
      <c r="I185" s="81">
        <v>0</v>
      </c>
    </row>
    <row r="186" spans="1:11" x14ac:dyDescent="0.25">
      <c r="A186" s="98"/>
      <c r="B186" s="102" t="s">
        <v>1210</v>
      </c>
      <c r="C186" s="96">
        <v>0.6</v>
      </c>
      <c r="D186" s="96">
        <v>0.4</v>
      </c>
      <c r="E186" s="97">
        <v>5000</v>
      </c>
      <c r="F186" s="227" t="s">
        <v>1176</v>
      </c>
      <c r="G186" s="227" t="s">
        <v>1176</v>
      </c>
      <c r="H186" s="227" t="s">
        <v>1176</v>
      </c>
      <c r="I186" s="227" t="s">
        <v>1176</v>
      </c>
      <c r="J186" s="103"/>
      <c r="K186" s="103"/>
    </row>
    <row r="187" spans="1:11" x14ac:dyDescent="0.25">
      <c r="A187" s="61" t="s">
        <v>392</v>
      </c>
      <c r="B187" s="92" t="str">
        <f>A187&amp;" School District"</f>
        <v>Goodman-Armstrong School District</v>
      </c>
      <c r="C187" s="64">
        <v>0.6</v>
      </c>
      <c r="D187" s="94">
        <f>1-C187</f>
        <v>0.4</v>
      </c>
      <c r="E187" s="78">
        <v>19202.400000000001</v>
      </c>
      <c r="F187" s="79">
        <v>0</v>
      </c>
      <c r="G187" s="80">
        <v>0</v>
      </c>
      <c r="H187" s="80">
        <f>G187/D187</f>
        <v>0</v>
      </c>
      <c r="I187" s="81">
        <v>19202.400000000001</v>
      </c>
    </row>
    <row r="188" spans="1:11" x14ac:dyDescent="0.25">
      <c r="A188" s="98" t="s">
        <v>393</v>
      </c>
      <c r="B188" s="102" t="str">
        <f>A188&amp;" School District"</f>
        <v>Granton Area School District</v>
      </c>
      <c r="C188" s="96">
        <v>0.8</v>
      </c>
      <c r="D188" s="96">
        <f>1-C188</f>
        <v>0.19999999999999996</v>
      </c>
      <c r="E188" s="97">
        <v>0</v>
      </c>
      <c r="F188" s="227">
        <v>640</v>
      </c>
      <c r="G188" s="227">
        <v>0</v>
      </c>
      <c r="H188" s="227">
        <f>G188/D188</f>
        <v>0</v>
      </c>
      <c r="I188" s="227">
        <v>0</v>
      </c>
      <c r="J188" s="103"/>
      <c r="K188" s="103"/>
    </row>
    <row r="189" spans="1:11" x14ac:dyDescent="0.25">
      <c r="A189" s="61"/>
      <c r="B189" s="92" t="s">
        <v>1290</v>
      </c>
      <c r="C189" s="64">
        <v>0.8</v>
      </c>
      <c r="D189" s="94">
        <v>0.19999999999999996</v>
      </c>
      <c r="E189" s="78">
        <v>5000</v>
      </c>
      <c r="F189" s="79" t="s">
        <v>1176</v>
      </c>
      <c r="G189" s="80" t="s">
        <v>1176</v>
      </c>
      <c r="H189" s="80" t="s">
        <v>1176</v>
      </c>
      <c r="I189" s="81" t="s">
        <v>1176</v>
      </c>
    </row>
    <row r="190" spans="1:11" x14ac:dyDescent="0.25">
      <c r="A190" s="98"/>
      <c r="B190" s="102" t="s">
        <v>1291</v>
      </c>
      <c r="C190" s="96">
        <v>0.6</v>
      </c>
      <c r="D190" s="96">
        <v>0.4</v>
      </c>
      <c r="E190" s="97">
        <v>10000</v>
      </c>
      <c r="F190" s="227">
        <v>11977.78</v>
      </c>
      <c r="G190" s="227">
        <v>10000</v>
      </c>
      <c r="H190" s="227">
        <f>G190/D190</f>
        <v>25000</v>
      </c>
      <c r="I190" s="227">
        <v>0</v>
      </c>
      <c r="J190" s="103"/>
      <c r="K190" s="103"/>
    </row>
    <row r="191" spans="1:11" x14ac:dyDescent="0.25">
      <c r="A191" s="61" t="s">
        <v>394</v>
      </c>
      <c r="B191" s="92" t="str">
        <f>A191&amp;" School District"</f>
        <v>Grantsburg School District</v>
      </c>
      <c r="C191" s="64">
        <v>0.7</v>
      </c>
      <c r="D191" s="94">
        <f>1-C191</f>
        <v>0.30000000000000004</v>
      </c>
      <c r="E191" s="78">
        <v>600</v>
      </c>
      <c r="F191" s="79">
        <v>117600</v>
      </c>
      <c r="G191" s="80">
        <v>600</v>
      </c>
      <c r="H191" s="80">
        <f>G191/D191</f>
        <v>1999.9999999999998</v>
      </c>
      <c r="I191" s="81">
        <v>0</v>
      </c>
    </row>
    <row r="192" spans="1:11" x14ac:dyDescent="0.25">
      <c r="A192" s="98"/>
      <c r="B192" s="102" t="s">
        <v>1211</v>
      </c>
      <c r="C192" s="96">
        <v>0.7</v>
      </c>
      <c r="D192" s="96">
        <v>0.30000000000000004</v>
      </c>
      <c r="E192" s="97">
        <v>5000</v>
      </c>
      <c r="F192" s="227" t="s">
        <v>1176</v>
      </c>
      <c r="G192" s="227" t="s">
        <v>1176</v>
      </c>
      <c r="H192" s="227" t="s">
        <v>1176</v>
      </c>
      <c r="I192" s="227" t="s">
        <v>1176</v>
      </c>
      <c r="J192" s="103"/>
      <c r="K192" s="103"/>
    </row>
    <row r="193" spans="1:11" x14ac:dyDescent="0.25">
      <c r="A193" s="61" t="s">
        <v>395</v>
      </c>
      <c r="B193" s="92" t="str">
        <f>A193&amp;" School District"</f>
        <v>Green Lake School District</v>
      </c>
      <c r="C193" s="64">
        <v>0.6</v>
      </c>
      <c r="D193" s="94">
        <f>1-C193</f>
        <v>0.4</v>
      </c>
      <c r="E193" s="78">
        <v>0</v>
      </c>
      <c r="F193" s="79">
        <v>0</v>
      </c>
      <c r="G193" s="80">
        <v>0</v>
      </c>
      <c r="H193" s="80">
        <f t="shared" ref="H193:H198" si="11">G193/D193</f>
        <v>0</v>
      </c>
      <c r="I193" s="81">
        <v>0</v>
      </c>
    </row>
    <row r="194" spans="1:11" x14ac:dyDescent="0.25">
      <c r="A194" s="98"/>
      <c r="B194" s="102" t="s">
        <v>1292</v>
      </c>
      <c r="C194" s="96">
        <v>0.7</v>
      </c>
      <c r="D194" s="96">
        <v>0.30000000000000004</v>
      </c>
      <c r="E194" s="97">
        <v>7500</v>
      </c>
      <c r="F194" s="227">
        <v>9582.23</v>
      </c>
      <c r="G194" s="227">
        <v>7500</v>
      </c>
      <c r="H194" s="227">
        <f t="shared" si="11"/>
        <v>24999.999999999996</v>
      </c>
      <c r="I194" s="227">
        <v>0</v>
      </c>
      <c r="J194" s="103"/>
      <c r="K194" s="103"/>
    </row>
    <row r="195" spans="1:11" x14ac:dyDescent="0.25">
      <c r="A195" s="61" t="s">
        <v>578</v>
      </c>
      <c r="B195" s="92" t="str">
        <f>A195&amp;" School District"</f>
        <v>Greenwood School District</v>
      </c>
      <c r="C195" s="64"/>
      <c r="D195" s="94">
        <f>1-C195</f>
        <v>1</v>
      </c>
      <c r="E195" s="78">
        <v>0</v>
      </c>
      <c r="F195" s="79">
        <v>0</v>
      </c>
      <c r="G195" s="80">
        <v>0</v>
      </c>
      <c r="H195" s="80">
        <f t="shared" si="11"/>
        <v>0</v>
      </c>
      <c r="I195" s="81">
        <v>0</v>
      </c>
    </row>
    <row r="196" spans="1:11" x14ac:dyDescent="0.25">
      <c r="A196" s="98" t="s">
        <v>396</v>
      </c>
      <c r="B196" s="102" t="str">
        <f>A196&amp;" School District"</f>
        <v>Gresham School District</v>
      </c>
      <c r="C196" s="96">
        <v>0.8</v>
      </c>
      <c r="D196" s="96">
        <f>1-C196</f>
        <v>0.19999999999999996</v>
      </c>
      <c r="E196" s="97">
        <v>24200</v>
      </c>
      <c r="F196" s="227">
        <v>0</v>
      </c>
      <c r="G196" s="227">
        <v>0</v>
      </c>
      <c r="H196" s="227">
        <f t="shared" si="11"/>
        <v>0</v>
      </c>
      <c r="I196" s="227">
        <v>24200</v>
      </c>
      <c r="J196" s="103"/>
      <c r="K196" s="103"/>
    </row>
    <row r="197" spans="1:11" x14ac:dyDescent="0.25">
      <c r="A197" s="61"/>
      <c r="B197" s="92" t="s">
        <v>1293</v>
      </c>
      <c r="C197" s="64">
        <v>0.8</v>
      </c>
      <c r="D197" s="94">
        <v>0.19999999999999996</v>
      </c>
      <c r="E197" s="78">
        <v>5000</v>
      </c>
      <c r="F197" s="79">
        <v>9582.23</v>
      </c>
      <c r="G197" s="80">
        <v>5000</v>
      </c>
      <c r="H197" s="80">
        <f t="shared" si="11"/>
        <v>25000.000000000007</v>
      </c>
      <c r="I197" s="81">
        <v>0</v>
      </c>
    </row>
    <row r="198" spans="1:11" x14ac:dyDescent="0.25">
      <c r="A198" s="98" t="s">
        <v>397</v>
      </c>
      <c r="B198" s="102" t="str">
        <f>A198&amp;" School District"</f>
        <v>Hartford UHS School District</v>
      </c>
      <c r="C198" s="96">
        <v>0.5</v>
      </c>
      <c r="D198" s="96">
        <f>1-C198</f>
        <v>0.5</v>
      </c>
      <c r="E198" s="97">
        <v>0</v>
      </c>
      <c r="F198" s="227">
        <v>91500</v>
      </c>
      <c r="G198" s="227">
        <v>0</v>
      </c>
      <c r="H198" s="227">
        <f t="shared" si="11"/>
        <v>0</v>
      </c>
      <c r="I198" s="227">
        <v>0</v>
      </c>
      <c r="J198" s="103"/>
      <c r="K198" s="103"/>
    </row>
    <row r="199" spans="1:11" x14ac:dyDescent="0.25">
      <c r="A199" s="61"/>
      <c r="B199" s="92" t="s">
        <v>1212</v>
      </c>
      <c r="C199" s="64">
        <v>0.5</v>
      </c>
      <c r="D199" s="94">
        <v>0.5</v>
      </c>
      <c r="E199" s="78">
        <v>5000</v>
      </c>
      <c r="F199" s="79" t="s">
        <v>1176</v>
      </c>
      <c r="G199" s="80" t="s">
        <v>1176</v>
      </c>
      <c r="H199" s="80" t="s">
        <v>1176</v>
      </c>
      <c r="I199" s="81" t="s">
        <v>1176</v>
      </c>
    </row>
    <row r="200" spans="1:11" x14ac:dyDescent="0.25">
      <c r="A200" s="98"/>
      <c r="B200" s="102" t="s">
        <v>1294</v>
      </c>
      <c r="C200" s="96">
        <v>0.7</v>
      </c>
      <c r="D200" s="96">
        <v>0.30000000000000004</v>
      </c>
      <c r="E200" s="97">
        <v>7500</v>
      </c>
      <c r="F200" s="227" t="s">
        <v>1176</v>
      </c>
      <c r="G200" s="227" t="s">
        <v>1176</v>
      </c>
      <c r="H200" s="227" t="s">
        <v>1176</v>
      </c>
      <c r="I200" s="227" t="s">
        <v>1176</v>
      </c>
      <c r="J200" s="103"/>
      <c r="K200" s="103"/>
    </row>
    <row r="201" spans="1:11" x14ac:dyDescent="0.25">
      <c r="A201" s="61"/>
      <c r="B201" s="92" t="s">
        <v>1295</v>
      </c>
      <c r="C201" s="64">
        <v>0.8</v>
      </c>
      <c r="D201" s="94">
        <v>0.19999999999999996</v>
      </c>
      <c r="E201" s="78">
        <v>5000</v>
      </c>
      <c r="F201" s="79" t="s">
        <v>1176</v>
      </c>
      <c r="G201" s="80" t="s">
        <v>1176</v>
      </c>
      <c r="H201" s="80" t="s">
        <v>1176</v>
      </c>
      <c r="I201" s="81" t="s">
        <v>1176</v>
      </c>
    </row>
    <row r="202" spans="1:11" x14ac:dyDescent="0.25">
      <c r="A202" s="98" t="s">
        <v>398</v>
      </c>
      <c r="B202" s="102" t="str">
        <f>A202&amp;" School District"</f>
        <v>Hayward Community School District</v>
      </c>
      <c r="C202" s="96">
        <v>0.7</v>
      </c>
      <c r="D202" s="96">
        <f>1-C202</f>
        <v>0.30000000000000004</v>
      </c>
      <c r="E202" s="97">
        <v>90</v>
      </c>
      <c r="F202" s="227">
        <v>4900</v>
      </c>
      <c r="G202" s="227">
        <v>90</v>
      </c>
      <c r="H202" s="227">
        <f>G202/D202</f>
        <v>299.99999999999994</v>
      </c>
      <c r="I202" s="227">
        <v>0</v>
      </c>
      <c r="J202" s="103"/>
      <c r="K202" s="103"/>
    </row>
    <row r="203" spans="1:11" x14ac:dyDescent="0.25">
      <c r="A203" s="61"/>
      <c r="B203" s="92" t="s">
        <v>1213</v>
      </c>
      <c r="C203" s="64">
        <v>0.5</v>
      </c>
      <c r="D203" s="94">
        <v>0.5</v>
      </c>
      <c r="E203" s="78">
        <v>10000</v>
      </c>
      <c r="F203" s="79" t="s">
        <v>1176</v>
      </c>
      <c r="G203" s="80" t="s">
        <v>1176</v>
      </c>
      <c r="H203" s="80" t="s">
        <v>1176</v>
      </c>
      <c r="I203" s="81" t="s">
        <v>1176</v>
      </c>
    </row>
    <row r="204" spans="1:11" x14ac:dyDescent="0.25">
      <c r="A204" s="98"/>
      <c r="B204" s="102" t="s">
        <v>1296</v>
      </c>
      <c r="C204" s="96">
        <v>0.7</v>
      </c>
      <c r="D204" s="96">
        <v>0.30000000000000004</v>
      </c>
      <c r="E204" s="97">
        <v>7500</v>
      </c>
      <c r="F204" s="227" t="s">
        <v>1176</v>
      </c>
      <c r="G204" s="227" t="s">
        <v>1176</v>
      </c>
      <c r="H204" s="227" t="s">
        <v>1176</v>
      </c>
      <c r="I204" s="227" t="s">
        <v>1176</v>
      </c>
      <c r="J204" s="103"/>
      <c r="K204" s="103"/>
    </row>
    <row r="205" spans="1:11" x14ac:dyDescent="0.25">
      <c r="A205" s="61"/>
      <c r="B205" s="92" t="s">
        <v>1297</v>
      </c>
      <c r="C205" s="64">
        <v>0.5</v>
      </c>
      <c r="D205" s="94">
        <v>0.5</v>
      </c>
      <c r="E205" s="78">
        <v>10000</v>
      </c>
      <c r="F205" s="79">
        <v>17391.740000000002</v>
      </c>
      <c r="G205" s="80">
        <v>10000</v>
      </c>
      <c r="H205" s="80">
        <f t="shared" ref="H205:H217" si="12">G205/D205</f>
        <v>20000</v>
      </c>
      <c r="I205" s="81">
        <v>0</v>
      </c>
    </row>
    <row r="206" spans="1:11" x14ac:dyDescent="0.25">
      <c r="A206" s="98" t="s">
        <v>399</v>
      </c>
      <c r="B206" s="102" t="str">
        <f>A206&amp;" School District"</f>
        <v>Herman-Neosho-Rubicon School District</v>
      </c>
      <c r="C206" s="96">
        <v>0</v>
      </c>
      <c r="D206" s="96">
        <f>1-C206</f>
        <v>1</v>
      </c>
      <c r="E206" s="97">
        <v>0</v>
      </c>
      <c r="F206" s="227">
        <v>0</v>
      </c>
      <c r="G206" s="227">
        <v>0</v>
      </c>
      <c r="H206" s="227">
        <f t="shared" si="12"/>
        <v>0</v>
      </c>
      <c r="I206" s="227">
        <v>0</v>
      </c>
      <c r="J206" s="103"/>
      <c r="K206" s="103"/>
    </row>
    <row r="207" spans="1:11" x14ac:dyDescent="0.25">
      <c r="A207" s="61" t="s">
        <v>400</v>
      </c>
      <c r="B207" s="92" t="str">
        <f>A207&amp;" School District"</f>
        <v>Highland School District</v>
      </c>
      <c r="C207" s="64">
        <v>0</v>
      </c>
      <c r="D207" s="94">
        <f>1-C207</f>
        <v>1</v>
      </c>
      <c r="E207" s="78">
        <v>15690.4</v>
      </c>
      <c r="F207" s="79">
        <v>0</v>
      </c>
      <c r="G207" s="80">
        <v>0</v>
      </c>
      <c r="H207" s="80">
        <f t="shared" si="12"/>
        <v>0</v>
      </c>
      <c r="I207" s="81">
        <v>15690.4</v>
      </c>
    </row>
    <row r="208" spans="1:11" x14ac:dyDescent="0.25">
      <c r="A208" s="98" t="s">
        <v>401</v>
      </c>
      <c r="B208" s="102" t="str">
        <f>A208&amp;" School District"</f>
        <v>Hilbert School District</v>
      </c>
      <c r="C208" s="96">
        <v>0.6</v>
      </c>
      <c r="D208" s="96">
        <f>1-C208</f>
        <v>0.4</v>
      </c>
      <c r="E208" s="97">
        <v>25280</v>
      </c>
      <c r="F208" s="227">
        <v>52200</v>
      </c>
      <c r="G208" s="227">
        <v>25280</v>
      </c>
      <c r="H208" s="227">
        <f t="shared" si="12"/>
        <v>63200</v>
      </c>
      <c r="I208" s="227">
        <v>0</v>
      </c>
      <c r="J208" s="103"/>
      <c r="K208" s="103"/>
    </row>
    <row r="209" spans="1:11" x14ac:dyDescent="0.25">
      <c r="A209" s="61"/>
      <c r="B209" s="92" t="s">
        <v>1298</v>
      </c>
      <c r="C209" s="64">
        <v>0.7</v>
      </c>
      <c r="D209" s="94">
        <v>0.30000000000000004</v>
      </c>
      <c r="E209" s="78">
        <v>7145</v>
      </c>
      <c r="F209" s="79">
        <v>17631.3</v>
      </c>
      <c r="G209" s="80">
        <v>7145</v>
      </c>
      <c r="H209" s="80">
        <f t="shared" si="12"/>
        <v>23816.666666666664</v>
      </c>
      <c r="I209" s="81">
        <v>0</v>
      </c>
    </row>
    <row r="210" spans="1:11" x14ac:dyDescent="0.25">
      <c r="A210" s="98" t="s">
        <v>402</v>
      </c>
      <c r="B210" s="102" t="str">
        <f>A210&amp;" School District"</f>
        <v>Hillsboro School District</v>
      </c>
      <c r="C210" s="96">
        <v>0.7</v>
      </c>
      <c r="D210" s="96">
        <f>1-C210</f>
        <v>0.30000000000000004</v>
      </c>
      <c r="E210" s="97">
        <v>115.19999999999709</v>
      </c>
      <c r="F210" s="227">
        <v>770</v>
      </c>
      <c r="G210" s="227">
        <v>115.19999999999709</v>
      </c>
      <c r="H210" s="227">
        <f t="shared" si="12"/>
        <v>383.99999999999022</v>
      </c>
      <c r="I210" s="227">
        <v>0</v>
      </c>
      <c r="J210" s="103"/>
      <c r="K210" s="103"/>
    </row>
    <row r="211" spans="1:11" x14ac:dyDescent="0.25">
      <c r="A211" s="61" t="s">
        <v>403</v>
      </c>
      <c r="B211" s="92" t="str">
        <f>A211&amp;" School District"</f>
        <v>Horicon School District</v>
      </c>
      <c r="C211" s="64">
        <v>0.7</v>
      </c>
      <c r="D211" s="94">
        <f>1-C211</f>
        <v>0.30000000000000004</v>
      </c>
      <c r="E211" s="78">
        <v>1723.1999999999971</v>
      </c>
      <c r="F211" s="79">
        <v>19600</v>
      </c>
      <c r="G211" s="80">
        <v>1723.1999999999971</v>
      </c>
      <c r="H211" s="80">
        <f t="shared" si="12"/>
        <v>5743.9999999999891</v>
      </c>
      <c r="I211" s="81">
        <v>0</v>
      </c>
    </row>
    <row r="212" spans="1:11" x14ac:dyDescent="0.25">
      <c r="A212" s="98"/>
      <c r="B212" s="102" t="s">
        <v>1299</v>
      </c>
      <c r="C212" s="96">
        <v>0.5</v>
      </c>
      <c r="D212" s="96">
        <v>0.5</v>
      </c>
      <c r="E212" s="97">
        <v>10000</v>
      </c>
      <c r="F212" s="227">
        <v>9582.23</v>
      </c>
      <c r="G212" s="227">
        <v>9582.23</v>
      </c>
      <c r="H212" s="227">
        <f t="shared" si="12"/>
        <v>19164.46</v>
      </c>
      <c r="I212" s="227">
        <v>417.77000000000044</v>
      </c>
      <c r="J212" s="103"/>
      <c r="K212" s="103"/>
    </row>
    <row r="213" spans="1:11" x14ac:dyDescent="0.25">
      <c r="A213" s="61" t="s">
        <v>404</v>
      </c>
      <c r="B213" s="92" t="str">
        <f>A213&amp;" School District"</f>
        <v>Hurley School District</v>
      </c>
      <c r="C213" s="64">
        <v>0.7</v>
      </c>
      <c r="D213" s="94">
        <f>1-C213</f>
        <v>0.30000000000000004</v>
      </c>
      <c r="E213" s="78">
        <v>390.19999999999709</v>
      </c>
      <c r="F213" s="79">
        <v>10500</v>
      </c>
      <c r="G213" s="80">
        <v>390.19999999999709</v>
      </c>
      <c r="H213" s="80">
        <f t="shared" si="12"/>
        <v>1300.6666666666567</v>
      </c>
      <c r="I213" s="81">
        <v>0</v>
      </c>
    </row>
    <row r="214" spans="1:11" x14ac:dyDescent="0.25">
      <c r="A214" s="98"/>
      <c r="B214" s="102" t="s">
        <v>1300</v>
      </c>
      <c r="C214" s="96">
        <v>0.6</v>
      </c>
      <c r="D214" s="96">
        <v>0.4</v>
      </c>
      <c r="E214" s="97">
        <v>7500</v>
      </c>
      <c r="F214" s="227">
        <v>14373.34</v>
      </c>
      <c r="G214" s="227">
        <v>7500</v>
      </c>
      <c r="H214" s="227">
        <f t="shared" si="12"/>
        <v>18750</v>
      </c>
      <c r="I214" s="227">
        <v>0</v>
      </c>
      <c r="J214" s="103"/>
      <c r="K214" s="103"/>
    </row>
    <row r="215" spans="1:11" x14ac:dyDescent="0.25">
      <c r="A215" s="61" t="s">
        <v>405</v>
      </c>
      <c r="B215" s="92" t="str">
        <f>A215&amp;" School District"</f>
        <v>Hustisford School District</v>
      </c>
      <c r="C215" s="64">
        <v>0.6</v>
      </c>
      <c r="D215" s="94">
        <f>1-C215</f>
        <v>0.4</v>
      </c>
      <c r="E215" s="78">
        <v>0</v>
      </c>
      <c r="F215" s="79">
        <v>660</v>
      </c>
      <c r="G215" s="80">
        <v>0</v>
      </c>
      <c r="H215" s="80">
        <f t="shared" si="12"/>
        <v>0</v>
      </c>
      <c r="I215" s="81">
        <v>0</v>
      </c>
    </row>
    <row r="216" spans="1:11" x14ac:dyDescent="0.25">
      <c r="A216" s="98"/>
      <c r="B216" s="102" t="s">
        <v>1301</v>
      </c>
      <c r="C216" s="96">
        <v>0.6</v>
      </c>
      <c r="D216" s="96">
        <v>0.4</v>
      </c>
      <c r="E216" s="97">
        <v>7500</v>
      </c>
      <c r="F216" s="227">
        <v>24118.46</v>
      </c>
      <c r="G216" s="227">
        <v>7500</v>
      </c>
      <c r="H216" s="227">
        <f t="shared" si="12"/>
        <v>18750</v>
      </c>
      <c r="I216" s="227">
        <v>0</v>
      </c>
      <c r="J216" s="103"/>
      <c r="K216" s="103"/>
    </row>
    <row r="217" spans="1:11" x14ac:dyDescent="0.25">
      <c r="A217" s="61"/>
      <c r="B217" s="92" t="s">
        <v>1302</v>
      </c>
      <c r="C217" s="64">
        <v>0.6</v>
      </c>
      <c r="D217" s="94">
        <v>0.4</v>
      </c>
      <c r="E217" s="78">
        <v>5000</v>
      </c>
      <c r="F217" s="79">
        <v>9582.23</v>
      </c>
      <c r="G217" s="80">
        <v>5000</v>
      </c>
      <c r="H217" s="80">
        <f t="shared" si="12"/>
        <v>12500</v>
      </c>
      <c r="I217" s="81">
        <v>0</v>
      </c>
    </row>
    <row r="218" spans="1:11" x14ac:dyDescent="0.25">
      <c r="A218" s="98"/>
      <c r="B218" s="102" t="s">
        <v>1303</v>
      </c>
      <c r="C218" s="96">
        <v>0.8</v>
      </c>
      <c r="D218" s="96">
        <v>0.19999999999999996</v>
      </c>
      <c r="E218" s="97">
        <v>5000</v>
      </c>
      <c r="F218" s="227" t="s">
        <v>1176</v>
      </c>
      <c r="G218" s="227" t="s">
        <v>1176</v>
      </c>
      <c r="H218" s="227" t="s">
        <v>1176</v>
      </c>
      <c r="I218" s="227" t="s">
        <v>1176</v>
      </c>
      <c r="J218" s="103"/>
      <c r="K218" s="103"/>
    </row>
    <row r="219" spans="1:11" x14ac:dyDescent="0.25">
      <c r="A219" s="61" t="s">
        <v>406</v>
      </c>
      <c r="B219" s="92" t="str">
        <f>A219&amp;" School District"</f>
        <v>Independence School District</v>
      </c>
      <c r="C219" s="64">
        <v>0.8</v>
      </c>
      <c r="D219" s="94">
        <f>1-C219</f>
        <v>0.19999999999999996</v>
      </c>
      <c r="E219" s="78">
        <v>30000</v>
      </c>
      <c r="F219" s="79">
        <v>34400</v>
      </c>
      <c r="G219" s="80">
        <v>30000</v>
      </c>
      <c r="H219" s="80">
        <f t="shared" ref="H219:H226" si="13">G219/D219</f>
        <v>150000.00000000003</v>
      </c>
      <c r="I219" s="81">
        <v>0</v>
      </c>
    </row>
    <row r="220" spans="1:11" x14ac:dyDescent="0.25">
      <c r="A220" s="98"/>
      <c r="B220" s="102" t="s">
        <v>1304</v>
      </c>
      <c r="C220" s="96">
        <v>0.6</v>
      </c>
      <c r="D220" s="96">
        <v>0.4</v>
      </c>
      <c r="E220" s="97">
        <v>7500</v>
      </c>
      <c r="F220" s="227">
        <v>9582.23</v>
      </c>
      <c r="G220" s="227">
        <v>7500</v>
      </c>
      <c r="H220" s="227">
        <f t="shared" si="13"/>
        <v>18750</v>
      </c>
      <c r="I220" s="227">
        <v>0</v>
      </c>
      <c r="J220" s="103"/>
      <c r="K220" s="103"/>
    </row>
    <row r="221" spans="1:11" x14ac:dyDescent="0.25">
      <c r="A221" s="61" t="s">
        <v>407</v>
      </c>
      <c r="B221" s="92" t="str">
        <f>A221&amp;" School District"</f>
        <v>Iola-Scandinavia School District</v>
      </c>
      <c r="C221" s="64">
        <v>0.7</v>
      </c>
      <c r="D221" s="94">
        <f>1-C221</f>
        <v>0.30000000000000004</v>
      </c>
      <c r="E221" s="78">
        <v>0</v>
      </c>
      <c r="F221" s="79">
        <v>1680</v>
      </c>
      <c r="G221" s="80">
        <v>0</v>
      </c>
      <c r="H221" s="80">
        <f t="shared" si="13"/>
        <v>0</v>
      </c>
      <c r="I221" s="81">
        <v>0</v>
      </c>
    </row>
    <row r="222" spans="1:11" x14ac:dyDescent="0.25">
      <c r="A222" s="98" t="s">
        <v>408</v>
      </c>
      <c r="B222" s="102" t="str">
        <f>A222&amp;" School District"</f>
        <v>Iowa-Grant School District</v>
      </c>
      <c r="C222" s="96">
        <v>0.7</v>
      </c>
      <c r="D222" s="96">
        <f>1-C222</f>
        <v>0.30000000000000004</v>
      </c>
      <c r="E222" s="97">
        <v>4.6999999999970896</v>
      </c>
      <c r="F222" s="227">
        <v>4200</v>
      </c>
      <c r="G222" s="227">
        <v>4.6999999999970896</v>
      </c>
      <c r="H222" s="227">
        <f t="shared" si="13"/>
        <v>15.666666666656964</v>
      </c>
      <c r="I222" s="227">
        <v>0</v>
      </c>
      <c r="J222" s="103"/>
      <c r="K222" s="103"/>
    </row>
    <row r="223" spans="1:11" x14ac:dyDescent="0.25">
      <c r="A223" s="61"/>
      <c r="B223" s="92" t="s">
        <v>1305</v>
      </c>
      <c r="C223" s="64">
        <v>0.7</v>
      </c>
      <c r="D223" s="94">
        <v>0.30000000000000004</v>
      </c>
      <c r="E223" s="78">
        <v>5000</v>
      </c>
      <c r="F223" s="79">
        <v>9582.23</v>
      </c>
      <c r="G223" s="80">
        <v>5000</v>
      </c>
      <c r="H223" s="80">
        <f t="shared" si="13"/>
        <v>16666.666666666664</v>
      </c>
      <c r="I223" s="81">
        <v>0</v>
      </c>
    </row>
    <row r="224" spans="1:11" x14ac:dyDescent="0.25">
      <c r="A224" s="98" t="s">
        <v>409</v>
      </c>
      <c r="B224" s="102" t="str">
        <f>A224&amp;" School District"</f>
        <v>Ithaca School District</v>
      </c>
      <c r="C224" s="96">
        <v>0.7</v>
      </c>
      <c r="D224" s="96">
        <f>1-C224</f>
        <v>0.30000000000000004</v>
      </c>
      <c r="E224" s="97">
        <v>450</v>
      </c>
      <c r="F224" s="227">
        <v>39200</v>
      </c>
      <c r="G224" s="227">
        <v>450</v>
      </c>
      <c r="H224" s="227">
        <f t="shared" si="13"/>
        <v>1499.9999999999998</v>
      </c>
      <c r="I224" s="227">
        <v>0</v>
      </c>
      <c r="J224" s="103"/>
      <c r="K224" s="103"/>
    </row>
    <row r="225" spans="1:11" x14ac:dyDescent="0.25">
      <c r="A225" s="61"/>
      <c r="B225" s="92" t="s">
        <v>1306</v>
      </c>
      <c r="C225" s="64">
        <v>0.7</v>
      </c>
      <c r="D225" s="94">
        <v>0.30000000000000004</v>
      </c>
      <c r="E225" s="78">
        <v>7500</v>
      </c>
      <c r="F225" s="79">
        <v>9582.23</v>
      </c>
      <c r="G225" s="80">
        <v>7500</v>
      </c>
      <c r="H225" s="80">
        <f t="shared" si="13"/>
        <v>24999.999999999996</v>
      </c>
      <c r="I225" s="81">
        <v>0</v>
      </c>
    </row>
    <row r="226" spans="1:11" x14ac:dyDescent="0.25">
      <c r="A226" s="98"/>
      <c r="B226" s="102" t="s">
        <v>1307</v>
      </c>
      <c r="C226" s="96">
        <v>0.6</v>
      </c>
      <c r="D226" s="96">
        <v>0.4</v>
      </c>
      <c r="E226" s="97">
        <v>5000</v>
      </c>
      <c r="F226" s="227">
        <v>9582.23</v>
      </c>
      <c r="G226" s="227">
        <v>5000</v>
      </c>
      <c r="H226" s="227">
        <f t="shared" si="13"/>
        <v>12500</v>
      </c>
      <c r="I226" s="227">
        <v>0</v>
      </c>
      <c r="J226" s="103"/>
      <c r="K226" s="103"/>
    </row>
    <row r="227" spans="1:11" x14ac:dyDescent="0.25">
      <c r="A227" s="61"/>
      <c r="B227" s="92" t="s">
        <v>1413</v>
      </c>
      <c r="C227" s="64">
        <v>0.7</v>
      </c>
      <c r="D227" s="94">
        <v>0.30000000000000004</v>
      </c>
      <c r="E227" s="78">
        <v>5000</v>
      </c>
      <c r="F227" s="79" t="s">
        <v>1176</v>
      </c>
      <c r="G227" s="80" t="s">
        <v>1176</v>
      </c>
      <c r="H227" s="80" t="s">
        <v>1176</v>
      </c>
      <c r="I227" s="81" t="s">
        <v>1176</v>
      </c>
    </row>
    <row r="228" spans="1:11" x14ac:dyDescent="0.25">
      <c r="A228" s="98"/>
      <c r="B228" s="102" t="s">
        <v>1308</v>
      </c>
      <c r="C228" s="96">
        <v>0.6</v>
      </c>
      <c r="D228" s="96">
        <v>0.4</v>
      </c>
      <c r="E228" s="97">
        <v>5000</v>
      </c>
      <c r="F228" s="227">
        <v>9582.23</v>
      </c>
      <c r="G228" s="227">
        <v>5000</v>
      </c>
      <c r="H228" s="227">
        <f t="shared" ref="H228:H259" si="14">G228/D228</f>
        <v>12500</v>
      </c>
      <c r="I228" s="227">
        <v>0</v>
      </c>
      <c r="J228" s="103"/>
      <c r="K228" s="103"/>
    </row>
    <row r="229" spans="1:11" x14ac:dyDescent="0.25">
      <c r="A229" s="61"/>
      <c r="B229" s="92" t="s">
        <v>1309</v>
      </c>
      <c r="C229" s="64">
        <v>0.7</v>
      </c>
      <c r="D229" s="94">
        <v>0.30000000000000004</v>
      </c>
      <c r="E229" s="78">
        <v>10000</v>
      </c>
      <c r="F229" s="79">
        <v>21320.45</v>
      </c>
      <c r="G229" s="80">
        <v>10000</v>
      </c>
      <c r="H229" s="80">
        <f t="shared" si="14"/>
        <v>33333.333333333328</v>
      </c>
      <c r="I229" s="81">
        <v>0</v>
      </c>
    </row>
    <row r="230" spans="1:11" x14ac:dyDescent="0.25">
      <c r="A230" s="98" t="s">
        <v>410</v>
      </c>
      <c r="B230" s="102" t="str">
        <f>A230&amp;" School District"</f>
        <v>Juda School District</v>
      </c>
      <c r="C230" s="96">
        <v>0.7</v>
      </c>
      <c r="D230" s="96">
        <f>1-C230</f>
        <v>0.30000000000000004</v>
      </c>
      <c r="E230" s="97">
        <v>3.6999999999970896</v>
      </c>
      <c r="F230" s="227">
        <v>1470</v>
      </c>
      <c r="G230" s="227">
        <v>3.6999999999970896</v>
      </c>
      <c r="H230" s="227">
        <f t="shared" si="14"/>
        <v>12.33333333332363</v>
      </c>
      <c r="I230" s="227">
        <v>0</v>
      </c>
      <c r="J230" s="103"/>
      <c r="K230" s="103"/>
    </row>
    <row r="231" spans="1:11" x14ac:dyDescent="0.25">
      <c r="A231" s="61"/>
      <c r="B231" s="92" t="s">
        <v>1310</v>
      </c>
      <c r="C231" s="64">
        <v>0.6</v>
      </c>
      <c r="D231" s="94">
        <v>0.4</v>
      </c>
      <c r="E231" s="78">
        <v>7500</v>
      </c>
      <c r="F231" s="79">
        <v>32531.66</v>
      </c>
      <c r="G231" s="80">
        <v>7500</v>
      </c>
      <c r="H231" s="80">
        <f t="shared" si="14"/>
        <v>18750</v>
      </c>
      <c r="I231" s="81">
        <v>0</v>
      </c>
    </row>
    <row r="232" spans="1:11" x14ac:dyDescent="0.25">
      <c r="A232" s="98"/>
      <c r="B232" s="102" t="s">
        <v>1311</v>
      </c>
      <c r="C232" s="96">
        <v>0.7</v>
      </c>
      <c r="D232" s="96">
        <v>0.30000000000000004</v>
      </c>
      <c r="E232" s="97">
        <v>4503</v>
      </c>
      <c r="F232" s="227">
        <v>9582.23</v>
      </c>
      <c r="G232" s="227">
        <v>4503</v>
      </c>
      <c r="H232" s="227">
        <f t="shared" si="14"/>
        <v>15009.999999999998</v>
      </c>
      <c r="I232" s="227">
        <v>0</v>
      </c>
      <c r="J232" s="103"/>
      <c r="K232" s="103"/>
    </row>
    <row r="233" spans="1:11" x14ac:dyDescent="0.25">
      <c r="A233" s="61" t="s">
        <v>411</v>
      </c>
      <c r="B233" s="92" t="str">
        <f>A233&amp;" School District"</f>
        <v>Kewaskum School District</v>
      </c>
      <c r="C233" s="64">
        <v>0.4</v>
      </c>
      <c r="D233" s="94">
        <f>1-C233</f>
        <v>0.6</v>
      </c>
      <c r="E233" s="78">
        <v>3679</v>
      </c>
      <c r="F233" s="79">
        <v>76400</v>
      </c>
      <c r="G233" s="80">
        <v>3679</v>
      </c>
      <c r="H233" s="80">
        <f t="shared" si="14"/>
        <v>6131.666666666667</v>
      </c>
      <c r="I233" s="81">
        <v>0</v>
      </c>
    </row>
    <row r="234" spans="1:11" x14ac:dyDescent="0.25">
      <c r="A234" s="98" t="s">
        <v>412</v>
      </c>
      <c r="B234" s="102" t="str">
        <f>A234&amp;" School District"</f>
        <v>Kewaunee School District</v>
      </c>
      <c r="C234" s="96">
        <v>0.7</v>
      </c>
      <c r="D234" s="96">
        <f>1-C234</f>
        <v>0.30000000000000004</v>
      </c>
      <c r="E234" s="97">
        <v>933.59999999999854</v>
      </c>
      <c r="F234" s="227">
        <v>32900</v>
      </c>
      <c r="G234" s="227">
        <v>933.59999999999854</v>
      </c>
      <c r="H234" s="227">
        <f t="shared" si="14"/>
        <v>3111.9999999999945</v>
      </c>
      <c r="I234" s="227">
        <v>0</v>
      </c>
      <c r="J234" s="103"/>
      <c r="K234" s="103"/>
    </row>
    <row r="235" spans="1:11" x14ac:dyDescent="0.25">
      <c r="A235" s="61" t="s">
        <v>413</v>
      </c>
      <c r="B235" s="92" t="str">
        <f>A235&amp;" School District"</f>
        <v>Kickapoo Area School District</v>
      </c>
      <c r="C235" s="64">
        <v>0.8</v>
      </c>
      <c r="D235" s="94">
        <f>1-C235</f>
        <v>0.19999999999999996</v>
      </c>
      <c r="E235" s="78">
        <v>18779</v>
      </c>
      <c r="F235" s="79">
        <v>8000</v>
      </c>
      <c r="G235" s="80">
        <v>8000</v>
      </c>
      <c r="H235" s="80">
        <f t="shared" si="14"/>
        <v>40000.000000000007</v>
      </c>
      <c r="I235" s="81">
        <v>10779</v>
      </c>
    </row>
    <row r="236" spans="1:11" x14ac:dyDescent="0.25">
      <c r="A236" s="98" t="s">
        <v>414</v>
      </c>
      <c r="B236" s="102" t="str">
        <f>A236&amp;" School District"</f>
        <v>Kiel Area School District</v>
      </c>
      <c r="C236" s="96">
        <v>0.5</v>
      </c>
      <c r="D236" s="96">
        <f>1-C236</f>
        <v>0.5</v>
      </c>
      <c r="E236" s="97">
        <v>760</v>
      </c>
      <c r="F236" s="227">
        <v>0</v>
      </c>
      <c r="G236" s="227">
        <v>0</v>
      </c>
      <c r="H236" s="227">
        <f t="shared" si="14"/>
        <v>0</v>
      </c>
      <c r="I236" s="227">
        <v>760</v>
      </c>
      <c r="J236" s="103"/>
      <c r="K236" s="103"/>
    </row>
    <row r="237" spans="1:11" x14ac:dyDescent="0.25">
      <c r="A237" s="61"/>
      <c r="B237" s="92" t="s">
        <v>1312</v>
      </c>
      <c r="C237" s="64">
        <v>0.6</v>
      </c>
      <c r="D237" s="94">
        <v>0.4</v>
      </c>
      <c r="E237" s="78">
        <v>4597</v>
      </c>
      <c r="F237" s="79">
        <v>14883.59</v>
      </c>
      <c r="G237" s="80">
        <v>4597</v>
      </c>
      <c r="H237" s="80">
        <f t="shared" si="14"/>
        <v>11492.5</v>
      </c>
      <c r="I237" s="81">
        <v>0</v>
      </c>
    </row>
    <row r="238" spans="1:11" x14ac:dyDescent="0.25">
      <c r="A238" s="98"/>
      <c r="B238" s="102" t="s">
        <v>1313</v>
      </c>
      <c r="C238" s="96">
        <v>0.6</v>
      </c>
      <c r="D238" s="96">
        <v>0.4</v>
      </c>
      <c r="E238" s="97">
        <v>7500</v>
      </c>
      <c r="F238" s="227">
        <v>17966.669999999998</v>
      </c>
      <c r="G238" s="227">
        <v>7500</v>
      </c>
      <c r="H238" s="227">
        <f t="shared" si="14"/>
        <v>18750</v>
      </c>
      <c r="I238" s="227">
        <v>0</v>
      </c>
      <c r="J238" s="103"/>
      <c r="K238" s="103"/>
    </row>
    <row r="239" spans="1:11" x14ac:dyDescent="0.25">
      <c r="A239" s="61" t="s">
        <v>902</v>
      </c>
      <c r="B239" s="92" t="str">
        <f>A239&amp;" School District"</f>
        <v>La Farge School District</v>
      </c>
      <c r="C239" s="64">
        <v>0.8</v>
      </c>
      <c r="D239" s="94">
        <f>1-C239</f>
        <v>0.19999999999999996</v>
      </c>
      <c r="E239" s="78">
        <v>12544.000000000004</v>
      </c>
      <c r="F239" s="79">
        <v>160</v>
      </c>
      <c r="G239" s="80">
        <v>160</v>
      </c>
      <c r="H239" s="80">
        <f t="shared" si="14"/>
        <v>800.00000000000023</v>
      </c>
      <c r="I239" s="81">
        <v>12384.000000000004</v>
      </c>
    </row>
    <row r="240" spans="1:11" x14ac:dyDescent="0.25">
      <c r="A240" s="98"/>
      <c r="B240" s="102" t="s">
        <v>1314</v>
      </c>
      <c r="C240" s="96">
        <v>0.7</v>
      </c>
      <c r="D240" s="96">
        <v>0.30000000000000004</v>
      </c>
      <c r="E240" s="97">
        <v>5000</v>
      </c>
      <c r="F240" s="227">
        <v>9582.23</v>
      </c>
      <c r="G240" s="227">
        <v>5000</v>
      </c>
      <c r="H240" s="227">
        <f t="shared" si="14"/>
        <v>16666.666666666664</v>
      </c>
      <c r="I240" s="227">
        <v>0</v>
      </c>
      <c r="J240" s="103"/>
      <c r="K240" s="103"/>
    </row>
    <row r="241" spans="1:11" x14ac:dyDescent="0.25">
      <c r="A241" s="61"/>
      <c r="B241" s="92" t="s">
        <v>1315</v>
      </c>
      <c r="C241" s="64">
        <v>0.7</v>
      </c>
      <c r="D241" s="94">
        <v>0.30000000000000004</v>
      </c>
      <c r="E241" s="78">
        <v>7500</v>
      </c>
      <c r="F241" s="79">
        <v>9582.23</v>
      </c>
      <c r="G241" s="80">
        <v>7500</v>
      </c>
      <c r="H241" s="80">
        <f t="shared" si="14"/>
        <v>24999.999999999996</v>
      </c>
      <c r="I241" s="81">
        <v>0</v>
      </c>
    </row>
    <row r="242" spans="1:11" x14ac:dyDescent="0.25">
      <c r="A242" s="98" t="s">
        <v>415</v>
      </c>
      <c r="B242" s="102" t="str">
        <f>A242&amp;" School District"</f>
        <v>Lac Du Flambeau #1 School District</v>
      </c>
      <c r="C242" s="96">
        <v>0.85</v>
      </c>
      <c r="D242" s="96">
        <f>1-C242</f>
        <v>0.15000000000000002</v>
      </c>
      <c r="E242" s="97">
        <v>8762.8999999999978</v>
      </c>
      <c r="F242" s="227">
        <v>14450</v>
      </c>
      <c r="G242" s="227">
        <v>8762.8999999999978</v>
      </c>
      <c r="H242" s="227">
        <f t="shared" si="14"/>
        <v>58419.333333333307</v>
      </c>
      <c r="I242" s="227">
        <v>0</v>
      </c>
      <c r="J242" s="103"/>
      <c r="K242" s="103"/>
    </row>
    <row r="243" spans="1:11" x14ac:dyDescent="0.25">
      <c r="A243" s="61" t="s">
        <v>416</v>
      </c>
      <c r="B243" s="92" t="str">
        <f>A243&amp;" School District"</f>
        <v>Ladysmith School District</v>
      </c>
      <c r="C243" s="64">
        <v>0.8</v>
      </c>
      <c r="D243" s="94">
        <f>1-C243</f>
        <v>0.19999999999999996</v>
      </c>
      <c r="E243" s="78">
        <v>0</v>
      </c>
      <c r="F243" s="79">
        <v>12800</v>
      </c>
      <c r="G243" s="80">
        <v>0</v>
      </c>
      <c r="H243" s="80">
        <f t="shared" si="14"/>
        <v>0</v>
      </c>
      <c r="I243" s="81">
        <v>0</v>
      </c>
    </row>
    <row r="244" spans="1:11" x14ac:dyDescent="0.25">
      <c r="A244" s="98" t="s">
        <v>417</v>
      </c>
      <c r="B244" s="102" t="str">
        <f>A244&amp;" School District"</f>
        <v>Lake Geneva-Genoa UHS School District</v>
      </c>
      <c r="C244" s="96">
        <v>0.7</v>
      </c>
      <c r="D244" s="96">
        <f>1-C244</f>
        <v>0.30000000000000004</v>
      </c>
      <c r="E244" s="97">
        <v>57400</v>
      </c>
      <c r="F244" s="227">
        <v>154000</v>
      </c>
      <c r="G244" s="227">
        <v>57400</v>
      </c>
      <c r="H244" s="227">
        <f t="shared" si="14"/>
        <v>191333.33333333331</v>
      </c>
      <c r="I244" s="227">
        <v>0</v>
      </c>
      <c r="J244" s="103"/>
      <c r="K244" s="103"/>
    </row>
    <row r="245" spans="1:11" x14ac:dyDescent="0.25">
      <c r="A245" s="61" t="s">
        <v>418</v>
      </c>
      <c r="B245" s="92" t="str">
        <f>A245&amp;" School District"</f>
        <v>Lake Holcombe School District</v>
      </c>
      <c r="C245" s="64">
        <v>0.7</v>
      </c>
      <c r="D245" s="94">
        <f>1-C245</f>
        <v>0.30000000000000004</v>
      </c>
      <c r="E245" s="78">
        <v>9.9999999998544808E-2</v>
      </c>
      <c r="F245" s="79">
        <v>700</v>
      </c>
      <c r="G245" s="80">
        <v>9.9999999998544808E-2</v>
      </c>
      <c r="H245" s="80">
        <f t="shared" si="14"/>
        <v>0.33333333332848264</v>
      </c>
      <c r="I245" s="81">
        <v>0</v>
      </c>
    </row>
    <row r="246" spans="1:11" x14ac:dyDescent="0.25">
      <c r="A246" s="98" t="s">
        <v>419</v>
      </c>
      <c r="B246" s="102" t="str">
        <f>A246&amp;" School District"</f>
        <v>Lakeland UHS School District</v>
      </c>
      <c r="C246" s="96">
        <v>0.7</v>
      </c>
      <c r="D246" s="96">
        <f>1-C246</f>
        <v>0.30000000000000004</v>
      </c>
      <c r="E246" s="97">
        <v>0</v>
      </c>
      <c r="F246" s="227">
        <v>1330</v>
      </c>
      <c r="G246" s="227">
        <v>0</v>
      </c>
      <c r="H246" s="227">
        <f t="shared" si="14"/>
        <v>0</v>
      </c>
      <c r="I246" s="227">
        <v>0</v>
      </c>
      <c r="J246" s="103"/>
      <c r="K246" s="103"/>
    </row>
    <row r="247" spans="1:11" x14ac:dyDescent="0.25">
      <c r="A247" s="61"/>
      <c r="B247" s="92" t="s">
        <v>1316</v>
      </c>
      <c r="C247" s="64">
        <v>0.8</v>
      </c>
      <c r="D247" s="94">
        <v>0.19999999999999996</v>
      </c>
      <c r="E247" s="78">
        <v>10000</v>
      </c>
      <c r="F247" s="79">
        <v>9582.23</v>
      </c>
      <c r="G247" s="80">
        <v>9582.23</v>
      </c>
      <c r="H247" s="80">
        <f t="shared" si="14"/>
        <v>47911.150000000009</v>
      </c>
      <c r="I247" s="81">
        <v>417.77000000000044</v>
      </c>
    </row>
    <row r="248" spans="1:11" x14ac:dyDescent="0.25">
      <c r="A248" s="98"/>
      <c r="B248" s="102" t="s">
        <v>1317</v>
      </c>
      <c r="C248" s="96">
        <v>0.6</v>
      </c>
      <c r="D248" s="96">
        <v>0.4</v>
      </c>
      <c r="E248" s="97">
        <v>10000</v>
      </c>
      <c r="F248" s="227">
        <v>26590.68</v>
      </c>
      <c r="G248" s="227">
        <v>10000</v>
      </c>
      <c r="H248" s="227">
        <f t="shared" si="14"/>
        <v>25000</v>
      </c>
      <c r="I248" s="227">
        <v>0</v>
      </c>
      <c r="J248" s="103"/>
      <c r="K248" s="103"/>
    </row>
    <row r="249" spans="1:11" x14ac:dyDescent="0.25">
      <c r="A249" s="61" t="s">
        <v>420</v>
      </c>
      <c r="B249" s="92" t="str">
        <f>A249&amp;" School District"</f>
        <v>Lancaster Community School District</v>
      </c>
      <c r="C249" s="64">
        <v>0.7</v>
      </c>
      <c r="D249" s="94">
        <f>1-C249</f>
        <v>0.30000000000000004</v>
      </c>
      <c r="E249" s="78">
        <v>2640</v>
      </c>
      <c r="F249" s="79">
        <v>77700</v>
      </c>
      <c r="G249" s="80">
        <v>2640</v>
      </c>
      <c r="H249" s="80">
        <f t="shared" si="14"/>
        <v>8799.9999999999982</v>
      </c>
      <c r="I249" s="81">
        <v>0</v>
      </c>
    </row>
    <row r="250" spans="1:11" x14ac:dyDescent="0.25">
      <c r="A250" s="98"/>
      <c r="B250" s="102" t="s">
        <v>1318</v>
      </c>
      <c r="C250" s="96">
        <v>0.7</v>
      </c>
      <c r="D250" s="96">
        <v>0.30000000000000004</v>
      </c>
      <c r="E250" s="97">
        <v>5000</v>
      </c>
      <c r="F250" s="227">
        <v>21991.21</v>
      </c>
      <c r="G250" s="227">
        <v>5000</v>
      </c>
      <c r="H250" s="227">
        <f t="shared" si="14"/>
        <v>16666.666666666664</v>
      </c>
      <c r="I250" s="227">
        <v>0</v>
      </c>
      <c r="J250" s="103"/>
      <c r="K250" s="103"/>
    </row>
    <row r="251" spans="1:11" x14ac:dyDescent="0.25">
      <c r="A251" s="61" t="s">
        <v>421</v>
      </c>
      <c r="B251" s="92" t="str">
        <f>A251&amp;" School District"</f>
        <v>Laona School District</v>
      </c>
      <c r="C251" s="64">
        <v>0.85</v>
      </c>
      <c r="D251" s="94">
        <f>1-C251</f>
        <v>0.15000000000000002</v>
      </c>
      <c r="E251" s="78">
        <v>25118.2</v>
      </c>
      <c r="F251" s="79">
        <v>17850</v>
      </c>
      <c r="G251" s="80">
        <v>17850</v>
      </c>
      <c r="H251" s="80">
        <f t="shared" si="14"/>
        <v>118999.99999999999</v>
      </c>
      <c r="I251" s="81">
        <v>7268.2000000000007</v>
      </c>
    </row>
    <row r="252" spans="1:11" x14ac:dyDescent="0.25">
      <c r="A252" s="98"/>
      <c r="B252" s="102" t="s">
        <v>1319</v>
      </c>
      <c r="C252" s="96">
        <v>0.8</v>
      </c>
      <c r="D252" s="96">
        <v>0.19999999999999996</v>
      </c>
      <c r="E252" s="97">
        <v>10000</v>
      </c>
      <c r="F252" s="227">
        <v>14277.52</v>
      </c>
      <c r="G252" s="227">
        <v>10000</v>
      </c>
      <c r="H252" s="227">
        <f t="shared" si="14"/>
        <v>50000.000000000015</v>
      </c>
      <c r="I252" s="227">
        <v>0</v>
      </c>
      <c r="J252" s="103"/>
      <c r="K252" s="103"/>
    </row>
    <row r="253" spans="1:11" x14ac:dyDescent="0.25">
      <c r="A253" s="61"/>
      <c r="B253" s="92" t="s">
        <v>1320</v>
      </c>
      <c r="C253" s="64">
        <v>0.8</v>
      </c>
      <c r="D253" s="94">
        <v>0.19999999999999996</v>
      </c>
      <c r="E253" s="78">
        <v>7298</v>
      </c>
      <c r="F253" s="79">
        <v>9582.23</v>
      </c>
      <c r="G253" s="80">
        <v>7298</v>
      </c>
      <c r="H253" s="80">
        <f t="shared" si="14"/>
        <v>36490.000000000007</v>
      </c>
      <c r="I253" s="81">
        <v>0</v>
      </c>
    </row>
    <row r="254" spans="1:11" x14ac:dyDescent="0.25">
      <c r="A254" s="98"/>
      <c r="B254" s="102" t="s">
        <v>1321</v>
      </c>
      <c r="C254" s="96">
        <v>0.8</v>
      </c>
      <c r="D254" s="96">
        <v>0.19999999999999996</v>
      </c>
      <c r="E254" s="97">
        <v>7500</v>
      </c>
      <c r="F254" s="227">
        <v>9582.23</v>
      </c>
      <c r="G254" s="227">
        <v>7500</v>
      </c>
      <c r="H254" s="227">
        <f t="shared" si="14"/>
        <v>37500.000000000007</v>
      </c>
      <c r="I254" s="227">
        <v>0</v>
      </c>
      <c r="J254" s="103"/>
      <c r="K254" s="103"/>
    </row>
    <row r="255" spans="1:11" x14ac:dyDescent="0.25">
      <c r="A255" s="61"/>
      <c r="B255" s="92" t="s">
        <v>1322</v>
      </c>
      <c r="C255" s="64">
        <v>0.7</v>
      </c>
      <c r="D255" s="94">
        <v>0.30000000000000004</v>
      </c>
      <c r="E255" s="78">
        <v>7500</v>
      </c>
      <c r="F255" s="79">
        <v>9582.23</v>
      </c>
      <c r="G255" s="80">
        <v>7500</v>
      </c>
      <c r="H255" s="80">
        <f t="shared" si="14"/>
        <v>24999.999999999996</v>
      </c>
      <c r="I255" s="81">
        <v>0</v>
      </c>
    </row>
    <row r="256" spans="1:11" x14ac:dyDescent="0.25">
      <c r="A256" s="98" t="s">
        <v>422</v>
      </c>
      <c r="B256" s="102" t="str">
        <f>A256&amp;" School District"</f>
        <v>Lena School District</v>
      </c>
      <c r="C256" s="96">
        <v>0.7</v>
      </c>
      <c r="D256" s="96">
        <f>1-C256</f>
        <v>0.30000000000000004</v>
      </c>
      <c r="E256" s="97">
        <v>8133.5999999999985</v>
      </c>
      <c r="F256" s="227">
        <v>44100</v>
      </c>
      <c r="G256" s="227">
        <v>8133.5999999999985</v>
      </c>
      <c r="H256" s="227">
        <f t="shared" si="14"/>
        <v>27111.999999999993</v>
      </c>
      <c r="I256" s="227">
        <v>0</v>
      </c>
      <c r="J256" s="103"/>
      <c r="K256" s="103"/>
    </row>
    <row r="257" spans="1:11" x14ac:dyDescent="0.25">
      <c r="A257" s="61"/>
      <c r="B257" s="92" t="s">
        <v>1323</v>
      </c>
      <c r="C257" s="64">
        <v>0.6</v>
      </c>
      <c r="D257" s="94">
        <v>0.4</v>
      </c>
      <c r="E257" s="78">
        <v>7500</v>
      </c>
      <c r="F257" s="79">
        <v>9582.23</v>
      </c>
      <c r="G257" s="80">
        <v>7500</v>
      </c>
      <c r="H257" s="80">
        <f t="shared" si="14"/>
        <v>18750</v>
      </c>
      <c r="I257" s="81">
        <v>0</v>
      </c>
    </row>
    <row r="258" spans="1:11" x14ac:dyDescent="0.25">
      <c r="A258" s="98"/>
      <c r="B258" s="102" t="s">
        <v>1324</v>
      </c>
      <c r="C258" s="96">
        <v>0.6</v>
      </c>
      <c r="D258" s="96">
        <v>0.4</v>
      </c>
      <c r="E258" s="97">
        <v>5000</v>
      </c>
      <c r="F258" s="227">
        <v>9582.23</v>
      </c>
      <c r="G258" s="227">
        <v>5000</v>
      </c>
      <c r="H258" s="227">
        <f t="shared" si="14"/>
        <v>12500</v>
      </c>
      <c r="I258" s="227">
        <v>0</v>
      </c>
      <c r="J258" s="103"/>
      <c r="K258" s="103"/>
    </row>
    <row r="259" spans="1:11" x14ac:dyDescent="0.25">
      <c r="A259" s="61"/>
      <c r="B259" s="92" t="s">
        <v>1325</v>
      </c>
      <c r="C259" s="64">
        <v>0.7</v>
      </c>
      <c r="D259" s="94">
        <v>0.30000000000000004</v>
      </c>
      <c r="E259" s="78">
        <v>7500</v>
      </c>
      <c r="F259" s="79">
        <v>9582.23</v>
      </c>
      <c r="G259" s="80">
        <v>7500</v>
      </c>
      <c r="H259" s="80">
        <f t="shared" si="14"/>
        <v>24999.999999999996</v>
      </c>
      <c r="I259" s="81">
        <v>0</v>
      </c>
    </row>
    <row r="260" spans="1:11" x14ac:dyDescent="0.25">
      <c r="A260" s="98"/>
      <c r="B260" s="102" t="s">
        <v>1326</v>
      </c>
      <c r="C260" s="96">
        <v>0.7</v>
      </c>
      <c r="D260" s="96">
        <v>0.30000000000000004</v>
      </c>
      <c r="E260" s="97">
        <v>5000</v>
      </c>
      <c r="F260" s="227" t="s">
        <v>1176</v>
      </c>
      <c r="G260" s="227" t="s">
        <v>1176</v>
      </c>
      <c r="H260" s="227" t="s">
        <v>1176</v>
      </c>
      <c r="I260" s="227" t="s">
        <v>1176</v>
      </c>
      <c r="J260" s="103"/>
      <c r="K260" s="103"/>
    </row>
    <row r="261" spans="1:11" x14ac:dyDescent="0.25">
      <c r="A261" s="61"/>
      <c r="B261" s="92" t="s">
        <v>1327</v>
      </c>
      <c r="C261" s="64">
        <v>0.6</v>
      </c>
      <c r="D261" s="94">
        <v>0.4</v>
      </c>
      <c r="E261" s="78">
        <v>5000</v>
      </c>
      <c r="F261" s="79" t="s">
        <v>1176</v>
      </c>
      <c r="G261" s="80" t="s">
        <v>1176</v>
      </c>
      <c r="H261" s="80" t="s">
        <v>1176</v>
      </c>
      <c r="I261" s="81" t="s">
        <v>1176</v>
      </c>
    </row>
    <row r="262" spans="1:11" x14ac:dyDescent="0.25">
      <c r="A262" s="98" t="s">
        <v>423</v>
      </c>
      <c r="B262" s="102" t="str">
        <f>A262&amp;" School District"</f>
        <v>Linn J4 School District</v>
      </c>
      <c r="C262" s="96">
        <v>0.7</v>
      </c>
      <c r="D262" s="96">
        <f>1-C262</f>
        <v>0.30000000000000004</v>
      </c>
      <c r="E262" s="97">
        <v>28995</v>
      </c>
      <c r="F262" s="227">
        <v>7000</v>
      </c>
      <c r="G262" s="227">
        <v>7000</v>
      </c>
      <c r="H262" s="227">
        <f t="shared" ref="H262:H276" si="15">G262/D262</f>
        <v>23333.333333333328</v>
      </c>
      <c r="I262" s="227">
        <v>21995</v>
      </c>
      <c r="J262" s="103"/>
      <c r="K262" s="103"/>
    </row>
    <row r="263" spans="1:11" x14ac:dyDescent="0.25">
      <c r="A263" s="61" t="s">
        <v>424</v>
      </c>
      <c r="B263" s="92" t="str">
        <f>A263&amp;" School District"</f>
        <v>Linn J6 School District</v>
      </c>
      <c r="C263" s="64">
        <v>0.6</v>
      </c>
      <c r="D263" s="94">
        <f>1-C263</f>
        <v>0.4</v>
      </c>
      <c r="E263" s="78">
        <v>13762</v>
      </c>
      <c r="F263" s="79">
        <v>4800</v>
      </c>
      <c r="G263" s="80">
        <v>4800</v>
      </c>
      <c r="H263" s="80">
        <f t="shared" si="15"/>
        <v>12000</v>
      </c>
      <c r="I263" s="81">
        <v>8962</v>
      </c>
    </row>
    <row r="264" spans="1:11" x14ac:dyDescent="0.25">
      <c r="A264" s="98" t="s">
        <v>577</v>
      </c>
      <c r="B264" s="102" t="str">
        <f>A264&amp;" School District"</f>
        <v>Lodi School District</v>
      </c>
      <c r="C264" s="96">
        <v>0.5</v>
      </c>
      <c r="D264" s="96">
        <f>1-C264</f>
        <v>0.5</v>
      </c>
      <c r="E264" s="97">
        <v>60000</v>
      </c>
      <c r="F264" s="227">
        <v>79800</v>
      </c>
      <c r="G264" s="227">
        <v>60000</v>
      </c>
      <c r="H264" s="227">
        <f t="shared" si="15"/>
        <v>120000</v>
      </c>
      <c r="I264" s="227">
        <v>0</v>
      </c>
      <c r="J264" s="103"/>
      <c r="K264" s="103"/>
    </row>
    <row r="265" spans="1:11" x14ac:dyDescent="0.25">
      <c r="A265" s="61"/>
      <c r="B265" s="92" t="s">
        <v>1328</v>
      </c>
      <c r="C265" s="64">
        <v>0.6</v>
      </c>
      <c r="D265" s="94">
        <v>0.4</v>
      </c>
      <c r="E265" s="78">
        <v>7500</v>
      </c>
      <c r="F265" s="79">
        <v>14373.34</v>
      </c>
      <c r="G265" s="80">
        <v>7500</v>
      </c>
      <c r="H265" s="80">
        <f t="shared" si="15"/>
        <v>18750</v>
      </c>
      <c r="I265" s="81">
        <v>0</v>
      </c>
    </row>
    <row r="266" spans="1:11" x14ac:dyDescent="0.25">
      <c r="A266" s="98" t="s">
        <v>425</v>
      </c>
      <c r="B266" s="102" t="str">
        <f>A266&amp;" School District"</f>
        <v>Lomira School District</v>
      </c>
      <c r="C266" s="96">
        <v>0.6</v>
      </c>
      <c r="D266" s="96">
        <f>1-C266</f>
        <v>0.4</v>
      </c>
      <c r="E266" s="97">
        <v>1101.8000000000029</v>
      </c>
      <c r="F266" s="227">
        <v>5400</v>
      </c>
      <c r="G266" s="227">
        <v>1101.8000000000029</v>
      </c>
      <c r="H266" s="227">
        <f t="shared" si="15"/>
        <v>2754.5000000000073</v>
      </c>
      <c r="I266" s="227">
        <v>0</v>
      </c>
      <c r="J266" s="103"/>
      <c r="K266" s="103"/>
    </row>
    <row r="267" spans="1:11" x14ac:dyDescent="0.25">
      <c r="A267" s="61"/>
      <c r="B267" s="92" t="s">
        <v>1329</v>
      </c>
      <c r="C267" s="64">
        <v>0.6</v>
      </c>
      <c r="D267" s="94">
        <v>0.4</v>
      </c>
      <c r="E267" s="78">
        <v>5000</v>
      </c>
      <c r="F267" s="79">
        <v>9582.23</v>
      </c>
      <c r="G267" s="80">
        <v>5000</v>
      </c>
      <c r="H267" s="80">
        <f t="shared" si="15"/>
        <v>12500</v>
      </c>
      <c r="I267" s="81">
        <v>0</v>
      </c>
    </row>
    <row r="268" spans="1:11" x14ac:dyDescent="0.25">
      <c r="A268" s="98"/>
      <c r="B268" s="102" t="s">
        <v>1330</v>
      </c>
      <c r="C268" s="96">
        <v>0.7</v>
      </c>
      <c r="D268" s="96">
        <v>0.30000000000000004</v>
      </c>
      <c r="E268" s="97">
        <v>5000</v>
      </c>
      <c r="F268" s="227">
        <v>9582.23</v>
      </c>
      <c r="G268" s="227">
        <v>5000</v>
      </c>
      <c r="H268" s="227">
        <f t="shared" si="15"/>
        <v>16666.666666666664</v>
      </c>
      <c r="I268" s="227">
        <v>0</v>
      </c>
      <c r="J268" s="103"/>
      <c r="K268" s="103"/>
    </row>
    <row r="269" spans="1:11" x14ac:dyDescent="0.25">
      <c r="A269" s="61"/>
      <c r="B269" s="92" t="s">
        <v>1331</v>
      </c>
      <c r="C269" s="64">
        <v>0.7</v>
      </c>
      <c r="D269" s="94">
        <v>0.30000000000000004</v>
      </c>
      <c r="E269" s="78">
        <v>7500</v>
      </c>
      <c r="F269" s="79">
        <v>15810.67</v>
      </c>
      <c r="G269" s="80">
        <v>7500</v>
      </c>
      <c r="H269" s="80">
        <f t="shared" si="15"/>
        <v>24999.999999999996</v>
      </c>
      <c r="I269" s="81">
        <v>0</v>
      </c>
    </row>
    <row r="270" spans="1:11" x14ac:dyDescent="0.25">
      <c r="A270" s="98" t="s">
        <v>426</v>
      </c>
      <c r="B270" s="102" t="str">
        <f>A270&amp;" School District"</f>
        <v>Loyal School District</v>
      </c>
      <c r="C270" s="96">
        <v>0.7</v>
      </c>
      <c r="D270" s="96">
        <f>1-C270</f>
        <v>0.30000000000000004</v>
      </c>
      <c r="E270" s="97">
        <v>259.99999999999636</v>
      </c>
      <c r="F270" s="227">
        <v>1890</v>
      </c>
      <c r="G270" s="227">
        <v>259.99999999999636</v>
      </c>
      <c r="H270" s="227">
        <f t="shared" si="15"/>
        <v>866.66666666665446</v>
      </c>
      <c r="I270" s="227">
        <v>0</v>
      </c>
      <c r="J270" s="103"/>
      <c r="K270" s="103"/>
    </row>
    <row r="271" spans="1:11" x14ac:dyDescent="0.25">
      <c r="A271" s="61"/>
      <c r="B271" s="92" t="s">
        <v>1332</v>
      </c>
      <c r="C271" s="64">
        <v>0.7</v>
      </c>
      <c r="D271" s="94">
        <v>0.30000000000000004</v>
      </c>
      <c r="E271" s="78">
        <v>7500</v>
      </c>
      <c r="F271" s="79">
        <v>9582.23</v>
      </c>
      <c r="G271" s="80">
        <v>7500</v>
      </c>
      <c r="H271" s="80">
        <f t="shared" si="15"/>
        <v>24999.999999999996</v>
      </c>
      <c r="I271" s="81">
        <v>0</v>
      </c>
    </row>
    <row r="272" spans="1:11" x14ac:dyDescent="0.25">
      <c r="A272" s="98" t="s">
        <v>427</v>
      </c>
      <c r="B272" s="102" t="str">
        <f>A272&amp;" School District"</f>
        <v>Luck School District</v>
      </c>
      <c r="C272" s="96">
        <v>0.7</v>
      </c>
      <c r="D272" s="96">
        <f>1-C272</f>
        <v>0.30000000000000004</v>
      </c>
      <c r="E272" s="97">
        <v>8683.5</v>
      </c>
      <c r="F272" s="227">
        <v>210</v>
      </c>
      <c r="G272" s="227">
        <v>210</v>
      </c>
      <c r="H272" s="227">
        <f t="shared" si="15"/>
        <v>699.99999999999989</v>
      </c>
      <c r="I272" s="227">
        <v>8473.5</v>
      </c>
      <c r="J272" s="103"/>
      <c r="K272" s="103"/>
    </row>
    <row r="273" spans="1:11" x14ac:dyDescent="0.25">
      <c r="A273" s="61" t="s">
        <v>428</v>
      </c>
      <c r="B273" s="92" t="str">
        <f>A273&amp;" School District"</f>
        <v>Luxemburg-Casco School District</v>
      </c>
      <c r="C273" s="64">
        <v>0.5</v>
      </c>
      <c r="D273" s="94">
        <f>1-C273</f>
        <v>0.5</v>
      </c>
      <c r="E273" s="78">
        <v>55300.5</v>
      </c>
      <c r="F273" s="79">
        <v>0</v>
      </c>
      <c r="G273" s="80">
        <v>0</v>
      </c>
      <c r="H273" s="80">
        <f t="shared" si="15"/>
        <v>0</v>
      </c>
      <c r="I273" s="81">
        <v>55300.5</v>
      </c>
    </row>
    <row r="274" spans="1:11" x14ac:dyDescent="0.25">
      <c r="A274" s="98"/>
      <c r="B274" s="102" t="s">
        <v>1333</v>
      </c>
      <c r="C274" s="96">
        <v>0.85</v>
      </c>
      <c r="D274" s="96">
        <v>0.15000000000000002</v>
      </c>
      <c r="E274" s="97">
        <v>5000</v>
      </c>
      <c r="F274" s="227">
        <v>10780</v>
      </c>
      <c r="G274" s="227">
        <v>5000</v>
      </c>
      <c r="H274" s="227">
        <f t="shared" si="15"/>
        <v>33333.333333333328</v>
      </c>
      <c r="I274" s="227">
        <v>0</v>
      </c>
      <c r="J274" s="103"/>
      <c r="K274" s="103"/>
    </row>
    <row r="275" spans="1:11" x14ac:dyDescent="0.25">
      <c r="A275" s="61" t="s">
        <v>429</v>
      </c>
      <c r="B275" s="92" t="str">
        <f>A275&amp;" School District"</f>
        <v>Manawa School District</v>
      </c>
      <c r="C275" s="64">
        <v>0.7</v>
      </c>
      <c r="D275" s="94">
        <f>1-C275</f>
        <v>0.30000000000000004</v>
      </c>
      <c r="E275" s="78">
        <v>0</v>
      </c>
      <c r="F275" s="79">
        <v>0</v>
      </c>
      <c r="G275" s="80">
        <v>0</v>
      </c>
      <c r="H275" s="80">
        <f t="shared" si="15"/>
        <v>0</v>
      </c>
      <c r="I275" s="81">
        <v>0</v>
      </c>
    </row>
    <row r="276" spans="1:11" x14ac:dyDescent="0.25">
      <c r="A276" s="98" t="s">
        <v>430</v>
      </c>
      <c r="B276" s="102" t="str">
        <f>A276&amp;" School District"</f>
        <v>Maple School District</v>
      </c>
      <c r="C276" s="96">
        <v>0.6</v>
      </c>
      <c r="D276" s="96">
        <f>1-C276</f>
        <v>0.4</v>
      </c>
      <c r="E276" s="97">
        <v>2920.7999999999956</v>
      </c>
      <c r="F276" s="227">
        <v>85800</v>
      </c>
      <c r="G276" s="227">
        <v>2920.7999999999956</v>
      </c>
      <c r="H276" s="227">
        <f t="shared" si="15"/>
        <v>7301.9999999999891</v>
      </c>
      <c r="I276" s="227">
        <v>0</v>
      </c>
      <c r="J276" s="103"/>
      <c r="K276" s="103"/>
    </row>
    <row r="277" spans="1:11" x14ac:dyDescent="0.25">
      <c r="A277" s="61"/>
      <c r="B277" s="92" t="s">
        <v>1215</v>
      </c>
      <c r="C277" s="64">
        <v>0.5</v>
      </c>
      <c r="D277" s="94">
        <v>0.5</v>
      </c>
      <c r="E277" s="78">
        <v>5000</v>
      </c>
      <c r="F277" s="79" t="s">
        <v>1176</v>
      </c>
      <c r="G277" s="80" t="s">
        <v>1176</v>
      </c>
      <c r="H277" s="80" t="s">
        <v>1176</v>
      </c>
      <c r="I277" s="81" t="s">
        <v>1176</v>
      </c>
    </row>
    <row r="278" spans="1:11" x14ac:dyDescent="0.25">
      <c r="A278" s="98" t="s">
        <v>431</v>
      </c>
      <c r="B278" s="102" t="str">
        <f>A278&amp;" School District"</f>
        <v>Marathon City School District</v>
      </c>
      <c r="C278" s="96">
        <v>0.5</v>
      </c>
      <c r="D278" s="96">
        <f>1-C278</f>
        <v>0.5</v>
      </c>
      <c r="E278" s="97">
        <v>0</v>
      </c>
      <c r="F278" s="227">
        <v>500</v>
      </c>
      <c r="G278" s="227">
        <v>0</v>
      </c>
      <c r="H278" s="227">
        <f t="shared" ref="H278:H341" si="16">G278/D278</f>
        <v>0</v>
      </c>
      <c r="I278" s="227">
        <v>0</v>
      </c>
      <c r="J278" s="103"/>
      <c r="K278" s="103"/>
    </row>
    <row r="279" spans="1:11" x14ac:dyDescent="0.25">
      <c r="A279" s="61"/>
      <c r="B279" s="92" t="s">
        <v>1334</v>
      </c>
      <c r="C279" s="64">
        <v>0.8</v>
      </c>
      <c r="D279" s="94">
        <v>0.19999999999999996</v>
      </c>
      <c r="E279" s="78">
        <v>7500</v>
      </c>
      <c r="F279" s="79">
        <v>9582.23</v>
      </c>
      <c r="G279" s="80">
        <v>7500</v>
      </c>
      <c r="H279" s="80">
        <f t="shared" si="16"/>
        <v>37500.000000000007</v>
      </c>
      <c r="I279" s="81">
        <v>0</v>
      </c>
    </row>
    <row r="280" spans="1:11" x14ac:dyDescent="0.25">
      <c r="A280" s="98" t="s">
        <v>432</v>
      </c>
      <c r="B280" s="102" t="str">
        <f>A280&amp;" School District"</f>
        <v>Marion School District</v>
      </c>
      <c r="C280" s="96">
        <v>0.8</v>
      </c>
      <c r="D280" s="96">
        <f>1-C280</f>
        <v>0.19999999999999996</v>
      </c>
      <c r="E280" s="97">
        <v>0.20000000000436557</v>
      </c>
      <c r="F280" s="227">
        <v>2480</v>
      </c>
      <c r="G280" s="227">
        <v>0.20000000000436557</v>
      </c>
      <c r="H280" s="227">
        <f t="shared" si="16"/>
        <v>1.0000000000218281</v>
      </c>
      <c r="I280" s="227">
        <v>0</v>
      </c>
      <c r="J280" s="103"/>
      <c r="K280" s="103"/>
    </row>
    <row r="281" spans="1:11" x14ac:dyDescent="0.25">
      <c r="A281" s="61"/>
      <c r="B281" s="92" t="s">
        <v>1335</v>
      </c>
      <c r="C281" s="64">
        <v>0.6</v>
      </c>
      <c r="D281" s="94">
        <v>0.4</v>
      </c>
      <c r="E281" s="78">
        <v>7500</v>
      </c>
      <c r="F281" s="79">
        <v>9582.23</v>
      </c>
      <c r="G281" s="80">
        <v>7500</v>
      </c>
      <c r="H281" s="80">
        <f t="shared" si="16"/>
        <v>18750</v>
      </c>
      <c r="I281" s="81">
        <v>0</v>
      </c>
    </row>
    <row r="282" spans="1:11" x14ac:dyDescent="0.25">
      <c r="A282" s="98" t="s">
        <v>433</v>
      </c>
      <c r="B282" s="102" t="str">
        <f>A282&amp;" School District"</f>
        <v>Markesan School District</v>
      </c>
      <c r="C282" s="96">
        <v>0.6</v>
      </c>
      <c r="D282" s="96">
        <f>1-C282</f>
        <v>0.4</v>
      </c>
      <c r="E282" s="97">
        <v>0</v>
      </c>
      <c r="F282" s="227">
        <v>960</v>
      </c>
      <c r="G282" s="227">
        <v>0</v>
      </c>
      <c r="H282" s="227">
        <f t="shared" si="16"/>
        <v>0</v>
      </c>
      <c r="I282" s="227">
        <v>0</v>
      </c>
      <c r="J282" s="103"/>
      <c r="K282" s="103"/>
    </row>
    <row r="283" spans="1:11" x14ac:dyDescent="0.25">
      <c r="A283" s="61"/>
      <c r="B283" s="92" t="s">
        <v>1216</v>
      </c>
      <c r="C283" s="64">
        <v>0.7</v>
      </c>
      <c r="D283" s="94">
        <v>0.30000000000000004</v>
      </c>
      <c r="E283" s="78">
        <v>5000</v>
      </c>
      <c r="F283" s="79">
        <v>9582.23</v>
      </c>
      <c r="G283" s="80">
        <v>5000</v>
      </c>
      <c r="H283" s="80">
        <f t="shared" si="16"/>
        <v>16666.666666666664</v>
      </c>
      <c r="I283" s="81">
        <v>0</v>
      </c>
    </row>
    <row r="284" spans="1:11" x14ac:dyDescent="0.25">
      <c r="A284" s="98" t="s">
        <v>434</v>
      </c>
      <c r="B284" s="102" t="str">
        <f>A284&amp;" School District"</f>
        <v>Mauston School District</v>
      </c>
      <c r="C284" s="96">
        <v>0.8</v>
      </c>
      <c r="D284" s="96">
        <f>1-C284</f>
        <v>0.19999999999999996</v>
      </c>
      <c r="E284" s="97">
        <v>9868</v>
      </c>
      <c r="F284" s="227">
        <v>17600</v>
      </c>
      <c r="G284" s="227">
        <v>9868</v>
      </c>
      <c r="H284" s="227">
        <f t="shared" si="16"/>
        <v>49340.000000000015</v>
      </c>
      <c r="I284" s="227">
        <v>0</v>
      </c>
      <c r="J284" s="103"/>
      <c r="K284" s="103"/>
    </row>
    <row r="285" spans="1:11" x14ac:dyDescent="0.25">
      <c r="A285" s="61" t="s">
        <v>435</v>
      </c>
      <c r="B285" s="92" t="str">
        <f>A285&amp;" School District"</f>
        <v>Mayville School District</v>
      </c>
      <c r="C285" s="64">
        <v>0.6</v>
      </c>
      <c r="D285" s="94">
        <f>1-C285</f>
        <v>0.4</v>
      </c>
      <c r="E285" s="78">
        <v>3144</v>
      </c>
      <c r="F285" s="79">
        <v>0</v>
      </c>
      <c r="G285" s="80">
        <v>0</v>
      </c>
      <c r="H285" s="80">
        <f t="shared" si="16"/>
        <v>0</v>
      </c>
      <c r="I285" s="81">
        <v>3144</v>
      </c>
    </row>
    <row r="286" spans="1:11" x14ac:dyDescent="0.25">
      <c r="A286" s="98"/>
      <c r="B286" s="102" t="s">
        <v>1336</v>
      </c>
      <c r="C286" s="96">
        <v>0.7</v>
      </c>
      <c r="D286" s="96">
        <v>0.30000000000000004</v>
      </c>
      <c r="E286" s="97">
        <v>7500</v>
      </c>
      <c r="F286" s="227">
        <v>9582.23</v>
      </c>
      <c r="G286" s="227">
        <v>7500</v>
      </c>
      <c r="H286" s="227">
        <f t="shared" si="16"/>
        <v>24999.999999999996</v>
      </c>
      <c r="I286" s="227">
        <v>0</v>
      </c>
      <c r="J286" s="103"/>
      <c r="K286" s="103"/>
    </row>
    <row r="287" spans="1:11" x14ac:dyDescent="0.25">
      <c r="A287" s="61" t="s">
        <v>436</v>
      </c>
      <c r="B287" s="92" t="str">
        <f>A287&amp;" School District"</f>
        <v>Medford Area School District</v>
      </c>
      <c r="C287" s="64">
        <v>0.6</v>
      </c>
      <c r="D287" s="94">
        <f>1-C287</f>
        <v>0.4</v>
      </c>
      <c r="E287" s="78">
        <v>0</v>
      </c>
      <c r="F287" s="79">
        <v>6600</v>
      </c>
      <c r="G287" s="80">
        <v>0</v>
      </c>
      <c r="H287" s="80">
        <f t="shared" si="16"/>
        <v>0</v>
      </c>
      <c r="I287" s="81">
        <v>0</v>
      </c>
    </row>
    <row r="288" spans="1:11" x14ac:dyDescent="0.25">
      <c r="A288" s="98" t="s">
        <v>437</v>
      </c>
      <c r="B288" s="102" t="str">
        <f>A288&amp;" School District"</f>
        <v>Mellen School District</v>
      </c>
      <c r="C288" s="96">
        <v>0.8</v>
      </c>
      <c r="D288" s="96">
        <f>1-C288</f>
        <v>0.19999999999999996</v>
      </c>
      <c r="E288" s="97">
        <v>0</v>
      </c>
      <c r="F288" s="227">
        <v>13600</v>
      </c>
      <c r="G288" s="227">
        <v>0</v>
      </c>
      <c r="H288" s="227">
        <f t="shared" si="16"/>
        <v>0</v>
      </c>
      <c r="I288" s="227">
        <v>0</v>
      </c>
      <c r="J288" s="103"/>
      <c r="K288" s="103"/>
    </row>
    <row r="289" spans="1:11" x14ac:dyDescent="0.25">
      <c r="A289" s="61" t="s">
        <v>438</v>
      </c>
      <c r="B289" s="92" t="str">
        <f>A289&amp;" School District"</f>
        <v>Melrose-Mindoro School District</v>
      </c>
      <c r="C289" s="64">
        <v>0.7</v>
      </c>
      <c r="D289" s="94">
        <f>1-C289</f>
        <v>0.30000000000000004</v>
      </c>
      <c r="E289" s="78">
        <v>32000</v>
      </c>
      <c r="F289" s="79">
        <v>16800</v>
      </c>
      <c r="G289" s="80">
        <v>16800</v>
      </c>
      <c r="H289" s="80">
        <f t="shared" si="16"/>
        <v>55999.999999999993</v>
      </c>
      <c r="I289" s="81">
        <v>15200</v>
      </c>
    </row>
    <row r="290" spans="1:11" x14ac:dyDescent="0.25">
      <c r="A290" s="98" t="s">
        <v>439</v>
      </c>
      <c r="B290" s="102" t="str">
        <f>A290&amp;" School District"</f>
        <v>Menominee Indian School District</v>
      </c>
      <c r="C290" s="96">
        <v>0.85</v>
      </c>
      <c r="D290" s="96">
        <f>1-C290</f>
        <v>0.15000000000000002</v>
      </c>
      <c r="E290" s="97">
        <v>8749.9999999999964</v>
      </c>
      <c r="F290" s="227">
        <v>3825</v>
      </c>
      <c r="G290" s="227">
        <v>3825</v>
      </c>
      <c r="H290" s="227">
        <f t="shared" si="16"/>
        <v>25499.999999999996</v>
      </c>
      <c r="I290" s="227">
        <v>4924.9999999999964</v>
      </c>
      <c r="J290" s="103"/>
      <c r="K290" s="103"/>
    </row>
    <row r="291" spans="1:11" x14ac:dyDescent="0.25">
      <c r="A291" s="61" t="s">
        <v>440</v>
      </c>
      <c r="B291" s="92" t="str">
        <f>A291&amp;" School District"</f>
        <v>Menomonie Area School District</v>
      </c>
      <c r="C291" s="64">
        <v>0.7</v>
      </c>
      <c r="D291" s="94">
        <f>1-C291</f>
        <v>0.30000000000000004</v>
      </c>
      <c r="E291" s="78">
        <v>70.499999999992724</v>
      </c>
      <c r="F291" s="79">
        <v>179200</v>
      </c>
      <c r="G291" s="80">
        <v>70.499999999992724</v>
      </c>
      <c r="H291" s="80">
        <f t="shared" si="16"/>
        <v>234.9999999999757</v>
      </c>
      <c r="I291" s="81">
        <v>0</v>
      </c>
    </row>
    <row r="292" spans="1:11" x14ac:dyDescent="0.25">
      <c r="A292" s="98"/>
      <c r="B292" s="102" t="s">
        <v>1337</v>
      </c>
      <c r="C292" s="96">
        <v>0.8</v>
      </c>
      <c r="D292" s="96">
        <v>0.19999999999999996</v>
      </c>
      <c r="E292" s="97">
        <v>5000</v>
      </c>
      <c r="F292" s="227">
        <v>12816.23</v>
      </c>
      <c r="G292" s="227">
        <v>5000</v>
      </c>
      <c r="H292" s="227">
        <f t="shared" si="16"/>
        <v>25000.000000000007</v>
      </c>
      <c r="I292" s="227">
        <v>0</v>
      </c>
      <c r="J292" s="103"/>
      <c r="K292" s="103"/>
    </row>
    <row r="293" spans="1:11" x14ac:dyDescent="0.25">
      <c r="A293" s="61" t="s">
        <v>441</v>
      </c>
      <c r="B293" s="92" t="str">
        <f>A293&amp;" School District"</f>
        <v>Mercer School District</v>
      </c>
      <c r="C293" s="64">
        <v>0.8</v>
      </c>
      <c r="D293" s="94">
        <f>1-C293</f>
        <v>0.19999999999999996</v>
      </c>
      <c r="E293" s="78">
        <v>3539</v>
      </c>
      <c r="F293" s="79">
        <v>0</v>
      </c>
      <c r="G293" s="80">
        <v>0</v>
      </c>
      <c r="H293" s="80">
        <f t="shared" si="16"/>
        <v>0</v>
      </c>
      <c r="I293" s="81">
        <v>3539</v>
      </c>
    </row>
    <row r="294" spans="1:11" x14ac:dyDescent="0.25">
      <c r="A294" s="98" t="s">
        <v>442</v>
      </c>
      <c r="B294" s="102" t="str">
        <f>A294&amp;" School District"</f>
        <v>Merrill Area School District</v>
      </c>
      <c r="C294" s="96">
        <v>0.7</v>
      </c>
      <c r="D294" s="96">
        <f>1-C294</f>
        <v>0.30000000000000004</v>
      </c>
      <c r="E294" s="97">
        <v>0</v>
      </c>
      <c r="F294" s="227">
        <v>1610</v>
      </c>
      <c r="G294" s="227">
        <v>0</v>
      </c>
      <c r="H294" s="227">
        <f t="shared" si="16"/>
        <v>0</v>
      </c>
      <c r="I294" s="227">
        <v>0</v>
      </c>
      <c r="J294" s="103"/>
      <c r="K294" s="103"/>
    </row>
    <row r="295" spans="1:11" x14ac:dyDescent="0.25">
      <c r="A295" s="61"/>
      <c r="B295" s="92" t="s">
        <v>1338</v>
      </c>
      <c r="C295" s="64">
        <v>0.7</v>
      </c>
      <c r="D295" s="94">
        <v>0.30000000000000004</v>
      </c>
      <c r="E295" s="78">
        <v>7500</v>
      </c>
      <c r="F295" s="79">
        <v>9582.23</v>
      </c>
      <c r="G295" s="80">
        <v>7500</v>
      </c>
      <c r="H295" s="80">
        <f t="shared" si="16"/>
        <v>24999.999999999996</v>
      </c>
      <c r="I295" s="81">
        <v>0</v>
      </c>
    </row>
    <row r="296" spans="1:11" x14ac:dyDescent="0.25">
      <c r="A296" s="98"/>
      <c r="B296" s="102" t="s">
        <v>1339</v>
      </c>
      <c r="C296" s="96">
        <v>0.8</v>
      </c>
      <c r="D296" s="96">
        <v>0.19999999999999996</v>
      </c>
      <c r="E296" s="97">
        <v>7500</v>
      </c>
      <c r="F296" s="227">
        <v>9582.23</v>
      </c>
      <c r="G296" s="227">
        <v>7500</v>
      </c>
      <c r="H296" s="227">
        <f t="shared" si="16"/>
        <v>37500.000000000007</v>
      </c>
      <c r="I296" s="227">
        <v>0</v>
      </c>
      <c r="J296" s="103"/>
      <c r="K296" s="103"/>
    </row>
    <row r="297" spans="1:11" x14ac:dyDescent="0.25">
      <c r="A297" s="61"/>
      <c r="B297" s="92" t="s">
        <v>1340</v>
      </c>
      <c r="C297" s="64">
        <v>0.6</v>
      </c>
      <c r="D297" s="94">
        <v>0.4</v>
      </c>
      <c r="E297" s="78">
        <v>10000</v>
      </c>
      <c r="F297" s="79">
        <v>24477.8</v>
      </c>
      <c r="G297" s="80">
        <v>10000</v>
      </c>
      <c r="H297" s="80">
        <f t="shared" si="16"/>
        <v>25000</v>
      </c>
      <c r="I297" s="81">
        <v>0</v>
      </c>
    </row>
    <row r="298" spans="1:11" x14ac:dyDescent="0.25">
      <c r="A298" s="98" t="s">
        <v>443</v>
      </c>
      <c r="B298" s="102" t="str">
        <f>A298&amp;" School District"</f>
        <v>Mineral Point School District</v>
      </c>
      <c r="C298" s="96">
        <v>0.6</v>
      </c>
      <c r="D298" s="96">
        <f>1-C298</f>
        <v>0.4</v>
      </c>
      <c r="E298" s="97">
        <v>1557</v>
      </c>
      <c r="F298" s="227">
        <v>28800</v>
      </c>
      <c r="G298" s="227">
        <v>1557</v>
      </c>
      <c r="H298" s="227">
        <f t="shared" si="16"/>
        <v>3892.5</v>
      </c>
      <c r="I298" s="227">
        <v>0</v>
      </c>
      <c r="J298" s="103"/>
      <c r="K298" s="103"/>
    </row>
    <row r="299" spans="1:11" x14ac:dyDescent="0.25">
      <c r="A299" s="61" t="s">
        <v>444</v>
      </c>
      <c r="B299" s="92" t="str">
        <f>A299&amp;" School District"</f>
        <v>Minocqua J1 School District</v>
      </c>
      <c r="C299" s="64">
        <v>0.7</v>
      </c>
      <c r="D299" s="94">
        <f>1-C299</f>
        <v>0.30000000000000004</v>
      </c>
      <c r="E299" s="78">
        <v>10385.099999999999</v>
      </c>
      <c r="F299" s="79">
        <v>6300</v>
      </c>
      <c r="G299" s="80">
        <v>6300</v>
      </c>
      <c r="H299" s="80">
        <f t="shared" si="16"/>
        <v>20999.999999999996</v>
      </c>
      <c r="I299" s="81">
        <v>4085.0999999999985</v>
      </c>
    </row>
    <row r="300" spans="1:11" x14ac:dyDescent="0.25">
      <c r="A300" s="98"/>
      <c r="B300" s="102" t="s">
        <v>1341</v>
      </c>
      <c r="C300" s="96">
        <v>0.7</v>
      </c>
      <c r="D300" s="96">
        <v>0.30000000000000004</v>
      </c>
      <c r="E300" s="97">
        <v>10000</v>
      </c>
      <c r="F300" s="227">
        <v>9582.23</v>
      </c>
      <c r="G300" s="227">
        <v>9582.23</v>
      </c>
      <c r="H300" s="227">
        <f t="shared" si="16"/>
        <v>31940.766666666659</v>
      </c>
      <c r="I300" s="227">
        <v>417.77000000000044</v>
      </c>
      <c r="J300" s="103"/>
      <c r="K300" s="103"/>
    </row>
    <row r="301" spans="1:11" x14ac:dyDescent="0.25">
      <c r="A301" s="61" t="s">
        <v>445</v>
      </c>
      <c r="B301" s="92" t="str">
        <f>A301&amp;" School District"</f>
        <v>Mishicot School District</v>
      </c>
      <c r="C301" s="64">
        <v>0.6</v>
      </c>
      <c r="D301" s="94">
        <f>1-C301</f>
        <v>0.4</v>
      </c>
      <c r="E301" s="78">
        <v>0</v>
      </c>
      <c r="F301" s="79">
        <v>0</v>
      </c>
      <c r="G301" s="80">
        <v>0</v>
      </c>
      <c r="H301" s="80">
        <f t="shared" si="16"/>
        <v>0</v>
      </c>
      <c r="I301" s="81">
        <v>0</v>
      </c>
    </row>
    <row r="302" spans="1:11" x14ac:dyDescent="0.25">
      <c r="A302" s="98"/>
      <c r="B302" s="102" t="s">
        <v>1342</v>
      </c>
      <c r="C302" s="96">
        <v>0.7</v>
      </c>
      <c r="D302" s="96">
        <v>0.30000000000000004</v>
      </c>
      <c r="E302" s="97">
        <v>9698</v>
      </c>
      <c r="F302" s="227">
        <v>9582.23</v>
      </c>
      <c r="G302" s="227">
        <v>9582.23</v>
      </c>
      <c r="H302" s="227">
        <f t="shared" si="16"/>
        <v>31940.766666666659</v>
      </c>
      <c r="I302" s="227">
        <v>115.77000000000044</v>
      </c>
      <c r="J302" s="103"/>
      <c r="K302" s="103"/>
    </row>
    <row r="303" spans="1:11" x14ac:dyDescent="0.25">
      <c r="A303" s="61" t="s">
        <v>446</v>
      </c>
      <c r="B303" s="92" t="str">
        <f>A303&amp;" School District"</f>
        <v>Mondovi School District</v>
      </c>
      <c r="C303" s="64">
        <v>0.7</v>
      </c>
      <c r="D303" s="94">
        <f>1-C303</f>
        <v>0.30000000000000004</v>
      </c>
      <c r="E303" s="78">
        <v>2600</v>
      </c>
      <c r="F303" s="79">
        <v>140</v>
      </c>
      <c r="G303" s="80">
        <v>140</v>
      </c>
      <c r="H303" s="80">
        <f t="shared" si="16"/>
        <v>466.66666666666657</v>
      </c>
      <c r="I303" s="81">
        <v>2460</v>
      </c>
    </row>
    <row r="304" spans="1:11" x14ac:dyDescent="0.25">
      <c r="A304" s="98" t="s">
        <v>447</v>
      </c>
      <c r="B304" s="102" t="str">
        <f>A304&amp;" School District"</f>
        <v>Monroe School District</v>
      </c>
      <c r="C304" s="96">
        <v>0.7</v>
      </c>
      <c r="D304" s="96">
        <f>1-C304</f>
        <v>0.30000000000000004</v>
      </c>
      <c r="E304" s="97">
        <v>0</v>
      </c>
      <c r="F304" s="227">
        <v>31500</v>
      </c>
      <c r="G304" s="227">
        <v>0</v>
      </c>
      <c r="H304" s="227">
        <f t="shared" si="16"/>
        <v>0</v>
      </c>
      <c r="I304" s="227">
        <v>0</v>
      </c>
      <c r="J304" s="103"/>
      <c r="K304" s="103"/>
    </row>
    <row r="305" spans="1:11" x14ac:dyDescent="0.25">
      <c r="A305" s="61"/>
      <c r="B305" s="92" t="s">
        <v>1343</v>
      </c>
      <c r="C305" s="64">
        <v>0.7</v>
      </c>
      <c r="D305" s="94">
        <v>0.30000000000000004</v>
      </c>
      <c r="E305" s="78">
        <v>10000</v>
      </c>
      <c r="F305" s="79">
        <v>9582.23</v>
      </c>
      <c r="G305" s="80">
        <v>9582.23</v>
      </c>
      <c r="H305" s="80">
        <f t="shared" si="16"/>
        <v>31940.766666666659</v>
      </c>
      <c r="I305" s="81">
        <v>417.77000000000044</v>
      </c>
    </row>
    <row r="306" spans="1:11" x14ac:dyDescent="0.25">
      <c r="A306" s="98" t="s">
        <v>448</v>
      </c>
      <c r="B306" s="102" t="str">
        <f>A306&amp;" School District"</f>
        <v>Montello School District</v>
      </c>
      <c r="C306" s="96">
        <v>0</v>
      </c>
      <c r="D306" s="96">
        <f>1-C306</f>
        <v>1</v>
      </c>
      <c r="E306" s="97">
        <v>26664</v>
      </c>
      <c r="F306" s="227">
        <v>0</v>
      </c>
      <c r="G306" s="227">
        <v>0</v>
      </c>
      <c r="H306" s="227">
        <f t="shared" si="16"/>
        <v>0</v>
      </c>
      <c r="I306" s="227">
        <v>26664</v>
      </c>
      <c r="J306" s="103"/>
      <c r="K306" s="103"/>
    </row>
    <row r="307" spans="1:11" x14ac:dyDescent="0.25">
      <c r="A307" s="61"/>
      <c r="B307" s="92" t="s">
        <v>1344</v>
      </c>
      <c r="C307" s="64">
        <v>0.7</v>
      </c>
      <c r="D307" s="94">
        <v>0.30000000000000004</v>
      </c>
      <c r="E307" s="78">
        <v>5000</v>
      </c>
      <c r="F307" s="79">
        <v>9582.23</v>
      </c>
      <c r="G307" s="80">
        <v>5000</v>
      </c>
      <c r="H307" s="80">
        <f t="shared" si="16"/>
        <v>16666.666666666664</v>
      </c>
      <c r="I307" s="81">
        <v>0</v>
      </c>
    </row>
    <row r="308" spans="1:11" x14ac:dyDescent="0.25">
      <c r="A308" s="98"/>
      <c r="B308" s="102" t="s">
        <v>1345</v>
      </c>
      <c r="C308" s="96">
        <v>0.6</v>
      </c>
      <c r="D308" s="96">
        <v>0.4</v>
      </c>
      <c r="E308" s="97">
        <v>7500</v>
      </c>
      <c r="F308" s="227">
        <v>9582.23</v>
      </c>
      <c r="G308" s="227">
        <v>7500</v>
      </c>
      <c r="H308" s="227">
        <f t="shared" si="16"/>
        <v>18750</v>
      </c>
      <c r="I308" s="227">
        <v>0</v>
      </c>
      <c r="J308" s="103"/>
      <c r="K308" s="103"/>
    </row>
    <row r="309" spans="1:11" x14ac:dyDescent="0.25">
      <c r="A309" s="61" t="s">
        <v>449</v>
      </c>
      <c r="B309" s="92" t="str">
        <f>A309&amp;" School District"</f>
        <v>Monticello School District</v>
      </c>
      <c r="C309" s="64">
        <v>0.6</v>
      </c>
      <c r="D309" s="94">
        <f>1-C309</f>
        <v>0.4</v>
      </c>
      <c r="E309" s="78">
        <v>30000</v>
      </c>
      <c r="F309" s="79">
        <v>300</v>
      </c>
      <c r="G309" s="80">
        <v>300</v>
      </c>
      <c r="H309" s="80">
        <f t="shared" si="16"/>
        <v>750</v>
      </c>
      <c r="I309" s="81">
        <v>29700</v>
      </c>
    </row>
    <row r="310" spans="1:11" x14ac:dyDescent="0.25">
      <c r="A310" s="98" t="s">
        <v>450</v>
      </c>
      <c r="B310" s="102" t="str">
        <f>A310&amp;" School District"</f>
        <v>Mosinee School District</v>
      </c>
      <c r="C310" s="96">
        <v>0.5</v>
      </c>
      <c r="D310" s="96">
        <f>1-C310</f>
        <v>0.5</v>
      </c>
      <c r="E310" s="97">
        <v>168</v>
      </c>
      <c r="F310" s="227">
        <v>50500</v>
      </c>
      <c r="G310" s="227">
        <v>168</v>
      </c>
      <c r="H310" s="227">
        <f t="shared" si="16"/>
        <v>336</v>
      </c>
      <c r="I310" s="227">
        <v>0</v>
      </c>
      <c r="J310" s="103"/>
      <c r="K310" s="103"/>
    </row>
    <row r="311" spans="1:11" x14ac:dyDescent="0.25">
      <c r="A311" s="61"/>
      <c r="B311" s="92" t="s">
        <v>1346</v>
      </c>
      <c r="C311" s="64">
        <v>0.7</v>
      </c>
      <c r="D311" s="94">
        <v>0.30000000000000004</v>
      </c>
      <c r="E311" s="78">
        <v>7500</v>
      </c>
      <c r="F311" s="79">
        <v>9582.23</v>
      </c>
      <c r="G311" s="80">
        <v>7500</v>
      </c>
      <c r="H311" s="80">
        <f t="shared" si="16"/>
        <v>24999.999999999996</v>
      </c>
      <c r="I311" s="81">
        <v>0</v>
      </c>
    </row>
    <row r="312" spans="1:11" x14ac:dyDescent="0.25">
      <c r="A312" s="98" t="s">
        <v>451</v>
      </c>
      <c r="B312" s="102" t="str">
        <f>A312&amp;" School District"</f>
        <v>Necedah Area School District</v>
      </c>
      <c r="C312" s="96">
        <v>0.8</v>
      </c>
      <c r="D312" s="96">
        <f>1-C312</f>
        <v>0.19999999999999996</v>
      </c>
      <c r="E312" s="97">
        <v>0</v>
      </c>
      <c r="F312" s="227">
        <v>4800</v>
      </c>
      <c r="G312" s="227">
        <v>0</v>
      </c>
      <c r="H312" s="227">
        <f t="shared" si="16"/>
        <v>0</v>
      </c>
      <c r="I312" s="227">
        <v>0</v>
      </c>
      <c r="J312" s="103"/>
      <c r="K312" s="103"/>
    </row>
    <row r="313" spans="1:11" x14ac:dyDescent="0.25">
      <c r="A313" s="61"/>
      <c r="B313" s="92" t="s">
        <v>1347</v>
      </c>
      <c r="C313" s="64">
        <v>0.8</v>
      </c>
      <c r="D313" s="94">
        <v>0.19999999999999996</v>
      </c>
      <c r="E313" s="78">
        <v>7298</v>
      </c>
      <c r="F313" s="79">
        <v>11498.67</v>
      </c>
      <c r="G313" s="80">
        <v>7298</v>
      </c>
      <c r="H313" s="80">
        <f t="shared" si="16"/>
        <v>36490.000000000007</v>
      </c>
      <c r="I313" s="81">
        <v>0</v>
      </c>
    </row>
    <row r="314" spans="1:11" x14ac:dyDescent="0.25">
      <c r="A314" s="98"/>
      <c r="B314" s="102" t="s">
        <v>1348</v>
      </c>
      <c r="C314" s="96">
        <v>0.7</v>
      </c>
      <c r="D314" s="96">
        <v>0.30000000000000004</v>
      </c>
      <c r="E314" s="97">
        <v>10000</v>
      </c>
      <c r="F314" s="227">
        <v>19796.88</v>
      </c>
      <c r="G314" s="227">
        <v>10000</v>
      </c>
      <c r="H314" s="227">
        <f t="shared" si="16"/>
        <v>33333.333333333328</v>
      </c>
      <c r="I314" s="227">
        <v>0</v>
      </c>
      <c r="J314" s="103"/>
      <c r="K314" s="103"/>
    </row>
    <row r="315" spans="1:11" x14ac:dyDescent="0.25">
      <c r="A315" s="61" t="s">
        <v>452</v>
      </c>
      <c r="B315" s="92" t="str">
        <f>A315&amp;" School District"</f>
        <v>Neillsville School District</v>
      </c>
      <c r="C315" s="64">
        <v>0.7</v>
      </c>
      <c r="D315" s="94">
        <f>1-C315</f>
        <v>0.30000000000000004</v>
      </c>
      <c r="E315" s="78">
        <v>460</v>
      </c>
      <c r="F315" s="79">
        <v>0</v>
      </c>
      <c r="G315" s="80">
        <v>0</v>
      </c>
      <c r="H315" s="80">
        <f t="shared" si="16"/>
        <v>0</v>
      </c>
      <c r="I315" s="81">
        <v>460</v>
      </c>
    </row>
    <row r="316" spans="1:11" x14ac:dyDescent="0.25">
      <c r="A316" s="98" t="s">
        <v>453</v>
      </c>
      <c r="B316" s="102" t="str">
        <f>A316&amp;" School District"</f>
        <v>Nekoosa School District</v>
      </c>
      <c r="C316" s="96">
        <v>0.7</v>
      </c>
      <c r="D316" s="96">
        <f>1-C316</f>
        <v>0.30000000000000004</v>
      </c>
      <c r="E316" s="97">
        <v>19.999999999992724</v>
      </c>
      <c r="F316" s="227">
        <v>7000</v>
      </c>
      <c r="G316" s="227">
        <v>19.999999999992724</v>
      </c>
      <c r="H316" s="227">
        <f t="shared" si="16"/>
        <v>66.666666666642399</v>
      </c>
      <c r="I316" s="227">
        <v>0</v>
      </c>
      <c r="J316" s="103"/>
      <c r="K316" s="103"/>
    </row>
    <row r="317" spans="1:11" x14ac:dyDescent="0.25">
      <c r="A317" s="61"/>
      <c r="B317" s="92" t="s">
        <v>1349</v>
      </c>
      <c r="C317" s="64">
        <v>0.7</v>
      </c>
      <c r="D317" s="94">
        <v>0.30000000000000004</v>
      </c>
      <c r="E317" s="78">
        <v>5000</v>
      </c>
      <c r="F317" s="79">
        <v>9582.23</v>
      </c>
      <c r="G317" s="80">
        <v>5000</v>
      </c>
      <c r="H317" s="80">
        <f t="shared" si="16"/>
        <v>16666.666666666664</v>
      </c>
      <c r="I317" s="81">
        <v>0</v>
      </c>
    </row>
    <row r="318" spans="1:11" x14ac:dyDescent="0.25">
      <c r="A318" s="98"/>
      <c r="B318" s="102" t="s">
        <v>1350</v>
      </c>
      <c r="C318" s="96">
        <v>0.6</v>
      </c>
      <c r="D318" s="96">
        <v>0.4</v>
      </c>
      <c r="E318" s="97">
        <v>7500</v>
      </c>
      <c r="F318" s="227">
        <v>9582.23</v>
      </c>
      <c r="G318" s="227">
        <v>7500</v>
      </c>
      <c r="H318" s="227">
        <f t="shared" si="16"/>
        <v>18750</v>
      </c>
      <c r="I318" s="227">
        <v>0</v>
      </c>
      <c r="J318" s="103"/>
      <c r="K318" s="103"/>
    </row>
    <row r="319" spans="1:11" x14ac:dyDescent="0.25">
      <c r="A319" s="61" t="s">
        <v>454</v>
      </c>
      <c r="B319" s="92" t="str">
        <f>A319&amp;" School District"</f>
        <v>New Auburn School District</v>
      </c>
      <c r="C319" s="64">
        <v>0.7</v>
      </c>
      <c r="D319" s="94">
        <f>1-C319</f>
        <v>0.30000000000000004</v>
      </c>
      <c r="E319" s="78">
        <v>28089</v>
      </c>
      <c r="F319" s="79">
        <v>45500</v>
      </c>
      <c r="G319" s="80">
        <v>28089</v>
      </c>
      <c r="H319" s="80">
        <f t="shared" si="16"/>
        <v>93629.999999999985</v>
      </c>
      <c r="I319" s="81">
        <v>0</v>
      </c>
    </row>
    <row r="320" spans="1:11" x14ac:dyDescent="0.25">
      <c r="A320" s="98"/>
      <c r="B320" s="102" t="s">
        <v>1351</v>
      </c>
      <c r="C320" s="96">
        <v>0.6</v>
      </c>
      <c r="D320" s="96">
        <v>0.4</v>
      </c>
      <c r="E320" s="97">
        <v>10000</v>
      </c>
      <c r="F320" s="227">
        <v>6013.42</v>
      </c>
      <c r="G320" s="227">
        <v>6013.42</v>
      </c>
      <c r="H320" s="227">
        <f t="shared" si="16"/>
        <v>15033.55</v>
      </c>
      <c r="I320" s="227">
        <v>3986.58</v>
      </c>
      <c r="J320" s="103"/>
      <c r="K320" s="103"/>
    </row>
    <row r="321" spans="1:11" x14ac:dyDescent="0.25">
      <c r="A321" s="61" t="s">
        <v>455</v>
      </c>
      <c r="B321" s="92" t="str">
        <f>A321&amp;" School District"</f>
        <v>New Glarus School District</v>
      </c>
      <c r="C321" s="64">
        <v>0.6</v>
      </c>
      <c r="D321" s="94">
        <f>1-C321</f>
        <v>0.4</v>
      </c>
      <c r="E321" s="78">
        <v>3080</v>
      </c>
      <c r="F321" s="79">
        <v>1920</v>
      </c>
      <c r="G321" s="80">
        <v>1920</v>
      </c>
      <c r="H321" s="80">
        <f t="shared" si="16"/>
        <v>4800</v>
      </c>
      <c r="I321" s="81">
        <v>1160</v>
      </c>
    </row>
    <row r="322" spans="1:11" x14ac:dyDescent="0.25">
      <c r="A322" s="98" t="s">
        <v>456</v>
      </c>
      <c r="B322" s="102" t="str">
        <f>A322&amp;" School District"</f>
        <v>New Holstein School District</v>
      </c>
      <c r="C322" s="96">
        <v>0.6</v>
      </c>
      <c r="D322" s="96">
        <f>1-C322</f>
        <v>0.4</v>
      </c>
      <c r="E322" s="97">
        <v>24862</v>
      </c>
      <c r="F322" s="227">
        <v>78600</v>
      </c>
      <c r="G322" s="227">
        <v>24862</v>
      </c>
      <c r="H322" s="227">
        <f t="shared" si="16"/>
        <v>62155</v>
      </c>
      <c r="I322" s="227">
        <v>0</v>
      </c>
      <c r="J322" s="103"/>
      <c r="K322" s="103"/>
    </row>
    <row r="323" spans="1:11" x14ac:dyDescent="0.25">
      <c r="A323" s="61"/>
      <c r="B323" s="92" t="s">
        <v>1352</v>
      </c>
      <c r="C323" s="64">
        <v>0.7</v>
      </c>
      <c r="D323" s="94">
        <v>0.30000000000000004</v>
      </c>
      <c r="E323" s="78">
        <v>9698</v>
      </c>
      <c r="F323" s="79">
        <v>11426.8</v>
      </c>
      <c r="G323" s="80">
        <v>9698</v>
      </c>
      <c r="H323" s="80">
        <f t="shared" si="16"/>
        <v>32326.666666666661</v>
      </c>
      <c r="I323" s="81">
        <v>0</v>
      </c>
    </row>
    <row r="324" spans="1:11" x14ac:dyDescent="0.25">
      <c r="A324" s="98" t="s">
        <v>457</v>
      </c>
      <c r="B324" s="102" t="str">
        <f>A324&amp;" School District"</f>
        <v>New Lisbon School District</v>
      </c>
      <c r="C324" s="96">
        <v>0.8</v>
      </c>
      <c r="D324" s="96">
        <f>1-C324</f>
        <v>0.19999999999999996</v>
      </c>
      <c r="E324" s="97">
        <v>2768.5999999999985</v>
      </c>
      <c r="F324" s="227">
        <v>9600</v>
      </c>
      <c r="G324" s="227">
        <v>2768.5999999999985</v>
      </c>
      <c r="H324" s="227">
        <f t="shared" si="16"/>
        <v>13842.999999999996</v>
      </c>
      <c r="I324" s="227">
        <v>0</v>
      </c>
      <c r="J324" s="103"/>
      <c r="K324" s="103"/>
    </row>
    <row r="325" spans="1:11" x14ac:dyDescent="0.25">
      <c r="A325" s="61" t="s">
        <v>458</v>
      </c>
      <c r="B325" s="92" t="str">
        <f>A325&amp;" School District"</f>
        <v>New London School District</v>
      </c>
      <c r="C325" s="64">
        <v>0.7</v>
      </c>
      <c r="D325" s="94">
        <f>1-C325</f>
        <v>0.30000000000000004</v>
      </c>
      <c r="E325" s="78">
        <v>60000</v>
      </c>
      <c r="F325" s="79">
        <v>42700</v>
      </c>
      <c r="G325" s="80">
        <v>42700</v>
      </c>
      <c r="H325" s="80">
        <f t="shared" si="16"/>
        <v>142333.33333333331</v>
      </c>
      <c r="I325" s="81">
        <v>17300</v>
      </c>
    </row>
    <row r="326" spans="1:11" x14ac:dyDescent="0.25">
      <c r="A326" s="98" t="s">
        <v>459</v>
      </c>
      <c r="B326" s="102" t="str">
        <f>A326&amp;" School District"</f>
        <v>Niagara School District</v>
      </c>
      <c r="C326" s="96">
        <v>0.8</v>
      </c>
      <c r="D326" s="96">
        <f>1-C326</f>
        <v>0.19999999999999996</v>
      </c>
      <c r="E326" s="97">
        <v>9310.0000000000036</v>
      </c>
      <c r="F326" s="227">
        <v>49600</v>
      </c>
      <c r="G326" s="227">
        <v>9310.0000000000036</v>
      </c>
      <c r="H326" s="227">
        <f t="shared" si="16"/>
        <v>46550.000000000029</v>
      </c>
      <c r="I326" s="227">
        <v>0</v>
      </c>
      <c r="J326" s="103"/>
      <c r="K326" s="103"/>
    </row>
    <row r="327" spans="1:11" x14ac:dyDescent="0.25">
      <c r="A327" s="61" t="s">
        <v>460</v>
      </c>
      <c r="B327" s="92" t="str">
        <f>A327&amp;" School District"</f>
        <v>North Cape School District</v>
      </c>
      <c r="C327" s="64">
        <v>0.5</v>
      </c>
      <c r="D327" s="94">
        <f>1-C327</f>
        <v>0.5</v>
      </c>
      <c r="E327" s="78">
        <v>0</v>
      </c>
      <c r="F327" s="79">
        <v>100</v>
      </c>
      <c r="G327" s="80">
        <v>0</v>
      </c>
      <c r="H327" s="80">
        <f t="shared" si="16"/>
        <v>0</v>
      </c>
      <c r="I327" s="81">
        <v>0</v>
      </c>
    </row>
    <row r="328" spans="1:11" x14ac:dyDescent="0.25">
      <c r="A328" s="98" t="s">
        <v>461</v>
      </c>
      <c r="B328" s="102" t="str">
        <f>A328&amp;" School District"</f>
        <v>North Crawford School District</v>
      </c>
      <c r="C328" s="96">
        <v>0.8</v>
      </c>
      <c r="D328" s="96">
        <f>1-C328</f>
        <v>0.19999999999999996</v>
      </c>
      <c r="E328" s="97">
        <v>0</v>
      </c>
      <c r="F328" s="227">
        <v>0</v>
      </c>
      <c r="G328" s="227">
        <v>0</v>
      </c>
      <c r="H328" s="227">
        <f t="shared" si="16"/>
        <v>0</v>
      </c>
      <c r="I328" s="227">
        <v>0</v>
      </c>
      <c r="J328" s="103"/>
      <c r="K328" s="103"/>
    </row>
    <row r="329" spans="1:11" x14ac:dyDescent="0.25">
      <c r="A329" s="61"/>
      <c r="B329" s="92" t="s">
        <v>1353</v>
      </c>
      <c r="C329" s="64">
        <v>0.7</v>
      </c>
      <c r="D329" s="94">
        <v>0.30000000000000004</v>
      </c>
      <c r="E329" s="78">
        <v>5000</v>
      </c>
      <c r="F329" s="79">
        <v>9582.23</v>
      </c>
      <c r="G329" s="80">
        <v>5000</v>
      </c>
      <c r="H329" s="80">
        <f t="shared" si="16"/>
        <v>16666.666666666664</v>
      </c>
      <c r="I329" s="81">
        <v>0</v>
      </c>
    </row>
    <row r="330" spans="1:11" x14ac:dyDescent="0.25">
      <c r="A330" s="98" t="s">
        <v>462</v>
      </c>
      <c r="B330" s="102" t="str">
        <f>A330&amp;" School District"</f>
        <v>North Lakeland School District</v>
      </c>
      <c r="C330" s="96">
        <v>0.7</v>
      </c>
      <c r="D330" s="96">
        <f>1-C330</f>
        <v>0.30000000000000004</v>
      </c>
      <c r="E330" s="97">
        <v>17362</v>
      </c>
      <c r="F330" s="227">
        <v>350</v>
      </c>
      <c r="G330" s="227">
        <v>350</v>
      </c>
      <c r="H330" s="227">
        <f t="shared" si="16"/>
        <v>1166.6666666666665</v>
      </c>
      <c r="I330" s="227">
        <v>17012</v>
      </c>
      <c r="J330" s="103"/>
      <c r="K330" s="103"/>
    </row>
    <row r="331" spans="1:11" x14ac:dyDescent="0.25">
      <c r="A331" s="61" t="s">
        <v>463</v>
      </c>
      <c r="B331" s="92" t="str">
        <f>A331&amp;" School District"</f>
        <v>Northern Ozaukee School District</v>
      </c>
      <c r="C331" s="64">
        <v>0.6</v>
      </c>
      <c r="D331" s="94">
        <f>1-C331</f>
        <v>0.4</v>
      </c>
      <c r="E331" s="78">
        <v>33520</v>
      </c>
      <c r="F331" s="79">
        <v>18000</v>
      </c>
      <c r="G331" s="80">
        <v>18000</v>
      </c>
      <c r="H331" s="80">
        <f t="shared" si="16"/>
        <v>45000</v>
      </c>
      <c r="I331" s="81">
        <v>15520</v>
      </c>
    </row>
    <row r="332" spans="1:11" x14ac:dyDescent="0.25">
      <c r="A332" s="98" t="s">
        <v>464</v>
      </c>
      <c r="B332" s="102" t="str">
        <f>A332&amp;" School District"</f>
        <v>Northland Pines School District</v>
      </c>
      <c r="C332" s="96">
        <v>0.7</v>
      </c>
      <c r="D332" s="96">
        <f>1-C332</f>
        <v>0.30000000000000004</v>
      </c>
      <c r="E332" s="97">
        <v>7073.5999999999913</v>
      </c>
      <c r="F332" s="227">
        <v>7700</v>
      </c>
      <c r="G332" s="227">
        <v>7073.5999999999913</v>
      </c>
      <c r="H332" s="227">
        <f t="shared" si="16"/>
        <v>23578.666666666635</v>
      </c>
      <c r="I332" s="227">
        <v>0</v>
      </c>
      <c r="J332" s="103"/>
      <c r="K332" s="103"/>
    </row>
    <row r="333" spans="1:11" x14ac:dyDescent="0.25">
      <c r="A333" s="61" t="s">
        <v>465</v>
      </c>
      <c r="B333" s="92" t="str">
        <f>A333&amp;" School District"</f>
        <v>Northwood School District</v>
      </c>
      <c r="C333" s="64">
        <v>0.8</v>
      </c>
      <c r="D333" s="94">
        <f>1-C333</f>
        <v>0.19999999999999996</v>
      </c>
      <c r="E333" s="78">
        <v>16237.400000000003</v>
      </c>
      <c r="F333" s="79">
        <v>0</v>
      </c>
      <c r="G333" s="80">
        <v>0</v>
      </c>
      <c r="H333" s="80">
        <f t="shared" si="16"/>
        <v>0</v>
      </c>
      <c r="I333" s="81">
        <v>16237.400000000003</v>
      </c>
    </row>
    <row r="334" spans="1:11" x14ac:dyDescent="0.25">
      <c r="A334" s="98"/>
      <c r="B334" s="102" t="s">
        <v>1354</v>
      </c>
      <c r="C334" s="96">
        <v>0.8</v>
      </c>
      <c r="D334" s="96">
        <v>0.19999999999999996</v>
      </c>
      <c r="E334" s="97">
        <v>4798</v>
      </c>
      <c r="F334" s="227">
        <v>9582.23</v>
      </c>
      <c r="G334" s="227">
        <v>4798</v>
      </c>
      <c r="H334" s="227">
        <f t="shared" si="16"/>
        <v>23990.000000000004</v>
      </c>
      <c r="I334" s="227">
        <v>0</v>
      </c>
      <c r="J334" s="103"/>
      <c r="K334" s="103"/>
    </row>
    <row r="335" spans="1:11" x14ac:dyDescent="0.25">
      <c r="A335" s="61" t="s">
        <v>466</v>
      </c>
      <c r="B335" s="92" t="str">
        <f>A335&amp;" School District"</f>
        <v>Norwalk-Ontario-Wilton School District</v>
      </c>
      <c r="C335" s="64">
        <v>0.8</v>
      </c>
      <c r="D335" s="94">
        <f>1-C335</f>
        <v>0.19999999999999996</v>
      </c>
      <c r="E335" s="78">
        <v>8708</v>
      </c>
      <c r="F335" s="79">
        <v>9600</v>
      </c>
      <c r="G335" s="80">
        <v>8708</v>
      </c>
      <c r="H335" s="80">
        <f t="shared" si="16"/>
        <v>43540.000000000007</v>
      </c>
      <c r="I335" s="81">
        <v>0</v>
      </c>
    </row>
    <row r="336" spans="1:11" x14ac:dyDescent="0.25">
      <c r="A336" s="98" t="s">
        <v>467</v>
      </c>
      <c r="B336" s="102" t="str">
        <f>A336&amp;" School District"</f>
        <v>Norway J7 School District</v>
      </c>
      <c r="C336" s="96">
        <v>0.5</v>
      </c>
      <c r="D336" s="96">
        <f>1-C336</f>
        <v>0.5</v>
      </c>
      <c r="E336" s="97">
        <v>25010</v>
      </c>
      <c r="F336" s="227">
        <v>7000</v>
      </c>
      <c r="G336" s="227">
        <v>7000</v>
      </c>
      <c r="H336" s="227">
        <f t="shared" si="16"/>
        <v>14000</v>
      </c>
      <c r="I336" s="227">
        <v>18010</v>
      </c>
      <c r="J336" s="103"/>
      <c r="K336" s="103"/>
    </row>
    <row r="337" spans="1:11" x14ac:dyDescent="0.25">
      <c r="A337" s="61"/>
      <c r="B337" s="92" t="s">
        <v>1355</v>
      </c>
      <c r="C337" s="64">
        <v>0.6</v>
      </c>
      <c r="D337" s="94">
        <v>0.4</v>
      </c>
      <c r="E337" s="78">
        <v>7500</v>
      </c>
      <c r="F337" s="79">
        <v>9582.23</v>
      </c>
      <c r="G337" s="80">
        <v>7500</v>
      </c>
      <c r="H337" s="80">
        <f t="shared" si="16"/>
        <v>18750</v>
      </c>
      <c r="I337" s="81">
        <v>0</v>
      </c>
    </row>
    <row r="338" spans="1:11" x14ac:dyDescent="0.25">
      <c r="A338" s="98" t="s">
        <v>468</v>
      </c>
      <c r="B338" s="102" t="str">
        <f>A338&amp;" School District"</f>
        <v>Oakfield School District</v>
      </c>
      <c r="C338" s="96">
        <v>0.6</v>
      </c>
      <c r="D338" s="96">
        <f>1-C338</f>
        <v>0.4</v>
      </c>
      <c r="E338" s="97">
        <v>0</v>
      </c>
      <c r="F338" s="227">
        <v>18600</v>
      </c>
      <c r="G338" s="227">
        <v>0</v>
      </c>
      <c r="H338" s="227">
        <f t="shared" si="16"/>
        <v>0</v>
      </c>
      <c r="I338" s="227">
        <v>0</v>
      </c>
      <c r="J338" s="103"/>
      <c r="K338" s="103"/>
    </row>
    <row r="339" spans="1:11" x14ac:dyDescent="0.25">
      <c r="A339" s="61" t="s">
        <v>470</v>
      </c>
      <c r="B339" s="92" t="str">
        <f>A339&amp;" School District"</f>
        <v>Oconto Falls School District</v>
      </c>
      <c r="C339" s="64">
        <v>0.6</v>
      </c>
      <c r="D339" s="94">
        <f>1-C339</f>
        <v>0.4</v>
      </c>
      <c r="E339" s="78">
        <v>0</v>
      </c>
      <c r="F339" s="79">
        <v>7200</v>
      </c>
      <c r="G339" s="80">
        <v>0</v>
      </c>
      <c r="H339" s="80">
        <f t="shared" si="16"/>
        <v>0</v>
      </c>
      <c r="I339" s="81">
        <v>0</v>
      </c>
    </row>
    <row r="340" spans="1:11" x14ac:dyDescent="0.25">
      <c r="A340" s="98" t="s">
        <v>469</v>
      </c>
      <c r="B340" s="102" t="str">
        <f>A340&amp;" School District"</f>
        <v>Oconto School District</v>
      </c>
      <c r="C340" s="96">
        <v>0.7</v>
      </c>
      <c r="D340" s="96">
        <f>1-C340</f>
        <v>0.30000000000000004</v>
      </c>
      <c r="E340" s="97">
        <v>38232.5</v>
      </c>
      <c r="F340" s="227">
        <v>86100</v>
      </c>
      <c r="G340" s="227">
        <v>38232.5</v>
      </c>
      <c r="H340" s="227">
        <f t="shared" si="16"/>
        <v>127441.66666666664</v>
      </c>
      <c r="I340" s="227">
        <v>0</v>
      </c>
      <c r="J340" s="103"/>
      <c r="K340" s="103"/>
    </row>
    <row r="341" spans="1:11" x14ac:dyDescent="0.25">
      <c r="A341" s="61"/>
      <c r="B341" s="92" t="s">
        <v>1356</v>
      </c>
      <c r="C341" s="64">
        <v>0.7</v>
      </c>
      <c r="D341" s="94">
        <v>0.30000000000000004</v>
      </c>
      <c r="E341" s="78">
        <v>5000</v>
      </c>
      <c r="F341" s="79">
        <v>9582.23</v>
      </c>
      <c r="G341" s="80">
        <v>5000</v>
      </c>
      <c r="H341" s="80">
        <f t="shared" si="16"/>
        <v>16666.666666666664</v>
      </c>
      <c r="I341" s="81">
        <v>0</v>
      </c>
    </row>
    <row r="342" spans="1:11" x14ac:dyDescent="0.25">
      <c r="A342" s="98" t="s">
        <v>471</v>
      </c>
      <c r="B342" s="102" t="str">
        <f>A342&amp;" School District"</f>
        <v>Omro School District</v>
      </c>
      <c r="C342" s="96">
        <v>0.6</v>
      </c>
      <c r="D342" s="96">
        <f>1-C342</f>
        <v>0.4</v>
      </c>
      <c r="E342" s="97">
        <v>0</v>
      </c>
      <c r="F342" s="227">
        <v>4800</v>
      </c>
      <c r="G342" s="227">
        <v>0</v>
      </c>
      <c r="H342" s="227">
        <f t="shared" ref="H342:H354" si="17">G342/D342</f>
        <v>0</v>
      </c>
      <c r="I342" s="227">
        <v>0</v>
      </c>
      <c r="J342" s="103"/>
      <c r="K342" s="103"/>
    </row>
    <row r="343" spans="1:11" x14ac:dyDescent="0.25">
      <c r="A343" s="61"/>
      <c r="B343" s="92" t="s">
        <v>1357</v>
      </c>
      <c r="C343" s="64">
        <v>0.5</v>
      </c>
      <c r="D343" s="94">
        <v>0.5</v>
      </c>
      <c r="E343" s="78">
        <v>7500</v>
      </c>
      <c r="F343" s="79">
        <v>12444.92</v>
      </c>
      <c r="G343" s="80">
        <v>7500</v>
      </c>
      <c r="H343" s="80">
        <f t="shared" si="17"/>
        <v>15000</v>
      </c>
      <c r="I343" s="81">
        <v>0</v>
      </c>
    </row>
    <row r="344" spans="1:11" x14ac:dyDescent="0.25">
      <c r="A344" s="98"/>
      <c r="B344" s="102" t="s">
        <v>1358</v>
      </c>
      <c r="C344" s="96">
        <v>0.8</v>
      </c>
      <c r="D344" s="96">
        <v>0.19999999999999996</v>
      </c>
      <c r="E344" s="97">
        <v>4798</v>
      </c>
      <c r="F344" s="227">
        <v>17832.52</v>
      </c>
      <c r="G344" s="227">
        <v>4798</v>
      </c>
      <c r="H344" s="227">
        <f t="shared" si="17"/>
        <v>23990.000000000004</v>
      </c>
      <c r="I344" s="227">
        <v>0</v>
      </c>
      <c r="J344" s="103"/>
      <c r="K344" s="103"/>
    </row>
    <row r="345" spans="1:11" x14ac:dyDescent="0.25">
      <c r="A345" s="61"/>
      <c r="B345" s="92" t="s">
        <v>1359</v>
      </c>
      <c r="C345" s="64">
        <v>0.6</v>
      </c>
      <c r="D345" s="94">
        <v>0.4</v>
      </c>
      <c r="E345" s="78">
        <v>7500</v>
      </c>
      <c r="F345" s="79">
        <v>9582.23</v>
      </c>
      <c r="G345" s="80">
        <v>7500</v>
      </c>
      <c r="H345" s="80">
        <f t="shared" si="17"/>
        <v>18750</v>
      </c>
      <c r="I345" s="81">
        <v>0</v>
      </c>
    </row>
    <row r="346" spans="1:11" x14ac:dyDescent="0.25">
      <c r="A346" s="98" t="s">
        <v>472</v>
      </c>
      <c r="B346" s="102" t="str">
        <f>A346&amp;" School District"</f>
        <v>Osceola School District</v>
      </c>
      <c r="C346" s="96">
        <v>0.6</v>
      </c>
      <c r="D346" s="96">
        <f>1-C346</f>
        <v>0.4</v>
      </c>
      <c r="E346" s="97">
        <v>0</v>
      </c>
      <c r="F346" s="227">
        <v>120600</v>
      </c>
      <c r="G346" s="227">
        <v>0</v>
      </c>
      <c r="H346" s="227">
        <f t="shared" si="17"/>
        <v>0</v>
      </c>
      <c r="I346" s="227">
        <v>0</v>
      </c>
      <c r="J346" s="103"/>
      <c r="K346" s="103"/>
    </row>
    <row r="347" spans="1:11" x14ac:dyDescent="0.25">
      <c r="A347" s="61" t="s">
        <v>473</v>
      </c>
      <c r="B347" s="92" t="str">
        <f>A347&amp;" School District"</f>
        <v>Osseo-Fairchild School District</v>
      </c>
      <c r="C347" s="64">
        <v>0.7</v>
      </c>
      <c r="D347" s="94">
        <f>1-C347</f>
        <v>0.30000000000000004</v>
      </c>
      <c r="E347" s="78">
        <v>100</v>
      </c>
      <c r="F347" s="79">
        <v>30800</v>
      </c>
      <c r="G347" s="80">
        <v>100</v>
      </c>
      <c r="H347" s="80">
        <f t="shared" si="17"/>
        <v>333.33333333333326</v>
      </c>
      <c r="I347" s="81">
        <v>0</v>
      </c>
    </row>
    <row r="348" spans="1:11" x14ac:dyDescent="0.25">
      <c r="A348" s="98"/>
      <c r="B348" s="102" t="s">
        <v>1360</v>
      </c>
      <c r="C348" s="96">
        <v>0.7</v>
      </c>
      <c r="D348" s="96">
        <v>0.30000000000000004</v>
      </c>
      <c r="E348" s="97">
        <v>7500</v>
      </c>
      <c r="F348" s="227">
        <v>9582.23</v>
      </c>
      <c r="G348" s="227">
        <v>7500</v>
      </c>
      <c r="H348" s="227">
        <f t="shared" si="17"/>
        <v>24999.999999999996</v>
      </c>
      <c r="I348" s="227">
        <v>0</v>
      </c>
      <c r="J348" s="103"/>
      <c r="K348" s="103"/>
    </row>
    <row r="349" spans="1:11" x14ac:dyDescent="0.25">
      <c r="A349" s="61" t="s">
        <v>474</v>
      </c>
      <c r="B349" s="92" t="str">
        <f>A349&amp;" School District"</f>
        <v>Owen-Withee School District</v>
      </c>
      <c r="C349" s="64">
        <v>0.7</v>
      </c>
      <c r="D349" s="94">
        <f>1-C349</f>
        <v>0.30000000000000004</v>
      </c>
      <c r="E349" s="78">
        <v>10</v>
      </c>
      <c r="F349" s="79">
        <v>1610</v>
      </c>
      <c r="G349" s="80">
        <v>10</v>
      </c>
      <c r="H349" s="80">
        <f t="shared" si="17"/>
        <v>33.333333333333329</v>
      </c>
      <c r="I349" s="81">
        <v>0</v>
      </c>
    </row>
    <row r="350" spans="1:11" x14ac:dyDescent="0.25">
      <c r="A350" s="98"/>
      <c r="B350" s="102" t="s">
        <v>1361</v>
      </c>
      <c r="C350" s="96">
        <v>0.7</v>
      </c>
      <c r="D350" s="96">
        <v>0.30000000000000004</v>
      </c>
      <c r="E350" s="97">
        <v>5000</v>
      </c>
      <c r="F350" s="227">
        <v>9582.23</v>
      </c>
      <c r="G350" s="227">
        <v>5000</v>
      </c>
      <c r="H350" s="227">
        <f t="shared" si="17"/>
        <v>16666.666666666664</v>
      </c>
      <c r="I350" s="227">
        <v>0</v>
      </c>
      <c r="J350" s="103"/>
      <c r="K350" s="103"/>
    </row>
    <row r="351" spans="1:11" x14ac:dyDescent="0.25">
      <c r="A351" s="61"/>
      <c r="B351" s="92" t="s">
        <v>1362</v>
      </c>
      <c r="C351" s="64">
        <v>0.7</v>
      </c>
      <c r="D351" s="94">
        <v>0.30000000000000004</v>
      </c>
      <c r="E351" s="78">
        <v>5000</v>
      </c>
      <c r="F351" s="79">
        <v>9582.23</v>
      </c>
      <c r="G351" s="80">
        <v>5000</v>
      </c>
      <c r="H351" s="80">
        <f t="shared" si="17"/>
        <v>16666.666666666664</v>
      </c>
      <c r="I351" s="81">
        <v>0</v>
      </c>
    </row>
    <row r="352" spans="1:11" x14ac:dyDescent="0.25">
      <c r="A352" s="98" t="s">
        <v>475</v>
      </c>
      <c r="B352" s="102" t="str">
        <f>A352&amp;" School District"</f>
        <v>Palmyra-Eagle Area School District</v>
      </c>
      <c r="C352" s="96">
        <v>0.6</v>
      </c>
      <c r="D352" s="96">
        <f>1-C352</f>
        <v>0.4</v>
      </c>
      <c r="E352" s="97">
        <v>0</v>
      </c>
      <c r="F352" s="227">
        <v>9000</v>
      </c>
      <c r="G352" s="227">
        <v>0</v>
      </c>
      <c r="H352" s="227">
        <f t="shared" si="17"/>
        <v>0</v>
      </c>
      <c r="I352" s="227">
        <v>0</v>
      </c>
      <c r="J352" s="103"/>
      <c r="K352" s="103"/>
    </row>
    <row r="353" spans="1:11" x14ac:dyDescent="0.25">
      <c r="A353" s="61" t="s">
        <v>476</v>
      </c>
      <c r="B353" s="92" t="str">
        <f>A353&amp;" School District"</f>
        <v>Pardeeville Area School District</v>
      </c>
      <c r="C353" s="64">
        <v>0.7</v>
      </c>
      <c r="D353" s="94">
        <f>1-C353</f>
        <v>0.30000000000000004</v>
      </c>
      <c r="E353" s="78">
        <v>220.19999999999709</v>
      </c>
      <c r="F353" s="79">
        <v>1540</v>
      </c>
      <c r="G353" s="80">
        <v>220.19999999999709</v>
      </c>
      <c r="H353" s="80">
        <f t="shared" si="17"/>
        <v>733.99999999999022</v>
      </c>
      <c r="I353" s="81">
        <v>0</v>
      </c>
    </row>
    <row r="354" spans="1:11" x14ac:dyDescent="0.25">
      <c r="A354" s="98" t="s">
        <v>477</v>
      </c>
      <c r="B354" s="102" t="str">
        <f>A354&amp;" School District"</f>
        <v>Paris J1 School District</v>
      </c>
      <c r="C354" s="96">
        <v>0.6</v>
      </c>
      <c r="D354" s="96">
        <f>1-C354</f>
        <v>0.4</v>
      </c>
      <c r="E354" s="97">
        <v>30000</v>
      </c>
      <c r="F354" s="227">
        <v>25800</v>
      </c>
      <c r="G354" s="227">
        <v>25800</v>
      </c>
      <c r="H354" s="227">
        <f t="shared" si="17"/>
        <v>64500</v>
      </c>
      <c r="I354" s="227">
        <v>4200</v>
      </c>
      <c r="J354" s="103"/>
      <c r="K354" s="103"/>
    </row>
    <row r="355" spans="1:11" x14ac:dyDescent="0.25">
      <c r="A355" s="61"/>
      <c r="B355" s="92" t="s">
        <v>1363</v>
      </c>
      <c r="C355" s="64">
        <v>0.8</v>
      </c>
      <c r="D355" s="94">
        <v>0.19999999999999996</v>
      </c>
      <c r="E355" s="78">
        <v>7500</v>
      </c>
      <c r="F355" s="79" t="s">
        <v>1176</v>
      </c>
      <c r="G355" s="80" t="s">
        <v>1176</v>
      </c>
      <c r="H355" s="80" t="s">
        <v>1176</v>
      </c>
      <c r="I355" s="81" t="s">
        <v>1176</v>
      </c>
    </row>
    <row r="356" spans="1:11" x14ac:dyDescent="0.25">
      <c r="A356" s="98" t="s">
        <v>478</v>
      </c>
      <c r="B356" s="102" t="str">
        <f>A356&amp;" School District"</f>
        <v>Parkview School District</v>
      </c>
      <c r="C356" s="96">
        <v>0.6</v>
      </c>
      <c r="D356" s="96">
        <f>1-C356</f>
        <v>0.4</v>
      </c>
      <c r="E356" s="97">
        <v>0</v>
      </c>
      <c r="F356" s="227">
        <v>0</v>
      </c>
      <c r="G356" s="227">
        <v>0</v>
      </c>
      <c r="H356" s="227">
        <f>G356/D356</f>
        <v>0</v>
      </c>
      <c r="I356" s="227">
        <v>0</v>
      </c>
      <c r="J356" s="103"/>
      <c r="K356" s="103"/>
    </row>
    <row r="357" spans="1:11" x14ac:dyDescent="0.25">
      <c r="A357" s="61"/>
      <c r="B357" s="92" t="s">
        <v>1364</v>
      </c>
      <c r="C357" s="64">
        <v>0.6</v>
      </c>
      <c r="D357" s="94">
        <v>0.4</v>
      </c>
      <c r="E357" s="78">
        <v>7500</v>
      </c>
      <c r="F357" s="79" t="s">
        <v>1176</v>
      </c>
      <c r="G357" s="80" t="s">
        <v>1176</v>
      </c>
      <c r="H357" s="80" t="s">
        <v>1176</v>
      </c>
      <c r="I357" s="81" t="s">
        <v>1176</v>
      </c>
    </row>
    <row r="358" spans="1:11" x14ac:dyDescent="0.25">
      <c r="A358" s="98" t="s">
        <v>479</v>
      </c>
      <c r="B358" s="102" t="str">
        <f>A358&amp;" School District"</f>
        <v>Pecatonica Area School District</v>
      </c>
      <c r="C358" s="96">
        <v>0.7</v>
      </c>
      <c r="D358" s="96">
        <f>1-C358</f>
        <v>0.30000000000000004</v>
      </c>
      <c r="E358" s="97">
        <v>0</v>
      </c>
      <c r="F358" s="227">
        <v>2100</v>
      </c>
      <c r="G358" s="227">
        <v>0</v>
      </c>
      <c r="H358" s="227">
        <f t="shared" ref="H358:H364" si="18">G358/D358</f>
        <v>0</v>
      </c>
      <c r="I358" s="227">
        <v>0</v>
      </c>
      <c r="J358" s="103"/>
      <c r="K358" s="103"/>
    </row>
    <row r="359" spans="1:11" x14ac:dyDescent="0.25">
      <c r="A359" s="61" t="s">
        <v>480</v>
      </c>
      <c r="B359" s="92" t="str">
        <f>A359&amp;" School District"</f>
        <v>Pepin Area School District</v>
      </c>
      <c r="C359" s="64">
        <v>0.6</v>
      </c>
      <c r="D359" s="94">
        <f>1-C359</f>
        <v>0.4</v>
      </c>
      <c r="E359" s="78">
        <v>500</v>
      </c>
      <c r="F359" s="79">
        <v>0</v>
      </c>
      <c r="G359" s="80">
        <v>0</v>
      </c>
      <c r="H359" s="80">
        <f t="shared" si="18"/>
        <v>0</v>
      </c>
      <c r="I359" s="81">
        <v>500</v>
      </c>
    </row>
    <row r="360" spans="1:11" x14ac:dyDescent="0.25">
      <c r="A360" s="98"/>
      <c r="B360" s="102" t="s">
        <v>1365</v>
      </c>
      <c r="C360" s="96">
        <v>0.6</v>
      </c>
      <c r="D360" s="96">
        <v>0.4</v>
      </c>
      <c r="E360" s="97">
        <v>7500</v>
      </c>
      <c r="F360" s="227">
        <v>9582.23</v>
      </c>
      <c r="G360" s="227">
        <v>7500</v>
      </c>
      <c r="H360" s="227">
        <f t="shared" si="18"/>
        <v>18750</v>
      </c>
      <c r="I360" s="227">
        <v>0</v>
      </c>
      <c r="J360" s="103"/>
      <c r="K360" s="103"/>
    </row>
    <row r="361" spans="1:11" x14ac:dyDescent="0.25">
      <c r="A361" s="61" t="s">
        <v>481</v>
      </c>
      <c r="B361" s="92" t="str">
        <f>A361&amp;" School District"</f>
        <v>Peshtigo School District</v>
      </c>
      <c r="C361" s="64">
        <v>0.6</v>
      </c>
      <c r="D361" s="94">
        <f>1-C361</f>
        <v>0.4</v>
      </c>
      <c r="E361" s="78">
        <v>4000</v>
      </c>
      <c r="F361" s="79">
        <v>56400</v>
      </c>
      <c r="G361" s="80">
        <v>4000</v>
      </c>
      <c r="H361" s="80">
        <f t="shared" si="18"/>
        <v>10000</v>
      </c>
      <c r="I361" s="81">
        <v>0</v>
      </c>
    </row>
    <row r="362" spans="1:11" x14ac:dyDescent="0.25">
      <c r="A362" s="98" t="s">
        <v>482</v>
      </c>
      <c r="B362" s="102" t="str">
        <f>A362&amp;" School District"</f>
        <v>Phelps School District</v>
      </c>
      <c r="C362" s="96">
        <v>0.8</v>
      </c>
      <c r="D362" s="96">
        <f>1-C362</f>
        <v>0.19999999999999996</v>
      </c>
      <c r="E362" s="97">
        <v>30000</v>
      </c>
      <c r="F362" s="227">
        <v>480</v>
      </c>
      <c r="G362" s="227">
        <v>480</v>
      </c>
      <c r="H362" s="227">
        <f t="shared" si="18"/>
        <v>2400.0000000000005</v>
      </c>
      <c r="I362" s="227">
        <v>29520</v>
      </c>
      <c r="J362" s="103"/>
      <c r="K362" s="103"/>
    </row>
    <row r="363" spans="1:11" x14ac:dyDescent="0.25">
      <c r="A363" s="61"/>
      <c r="B363" s="92" t="s">
        <v>1366</v>
      </c>
      <c r="C363" s="64">
        <v>0.7</v>
      </c>
      <c r="D363" s="94">
        <v>0.30000000000000004</v>
      </c>
      <c r="E363" s="78">
        <v>10000</v>
      </c>
      <c r="F363" s="79">
        <v>13855.9</v>
      </c>
      <c r="G363" s="80">
        <v>10000</v>
      </c>
      <c r="H363" s="80">
        <f t="shared" si="18"/>
        <v>33333.333333333328</v>
      </c>
      <c r="I363" s="81">
        <v>0</v>
      </c>
    </row>
    <row r="364" spans="1:11" x14ac:dyDescent="0.25">
      <c r="A364" s="98" t="s">
        <v>483</v>
      </c>
      <c r="B364" s="102" t="str">
        <f>A364&amp;" School District"</f>
        <v>Phillips School District</v>
      </c>
      <c r="C364" s="96">
        <v>0.7</v>
      </c>
      <c r="D364" s="96">
        <f>1-C364</f>
        <v>0.30000000000000004</v>
      </c>
      <c r="E364" s="97">
        <v>1999.9000000000015</v>
      </c>
      <c r="F364" s="227">
        <v>25900</v>
      </c>
      <c r="G364" s="227">
        <v>1999.9000000000015</v>
      </c>
      <c r="H364" s="227">
        <f t="shared" si="18"/>
        <v>6666.3333333333376</v>
      </c>
      <c r="I364" s="227">
        <v>0</v>
      </c>
      <c r="J364" s="103"/>
      <c r="K364" s="103"/>
    </row>
    <row r="365" spans="1:11" x14ac:dyDescent="0.25">
      <c r="A365" s="61"/>
      <c r="B365" s="92" t="s">
        <v>1367</v>
      </c>
      <c r="C365" s="64">
        <v>0.6</v>
      </c>
      <c r="D365" s="94">
        <v>0.4</v>
      </c>
      <c r="E365" s="78">
        <v>7500</v>
      </c>
      <c r="F365" s="79" t="s">
        <v>1176</v>
      </c>
      <c r="G365" s="80" t="s">
        <v>1176</v>
      </c>
      <c r="H365" s="80" t="s">
        <v>1176</v>
      </c>
      <c r="I365" s="81" t="s">
        <v>1176</v>
      </c>
    </row>
    <row r="366" spans="1:11" x14ac:dyDescent="0.25">
      <c r="A366" s="98" t="s">
        <v>484</v>
      </c>
      <c r="B366" s="102" t="str">
        <f>A366&amp;" School District"</f>
        <v>Pittsville School District</v>
      </c>
      <c r="C366" s="96">
        <v>0.6</v>
      </c>
      <c r="D366" s="96">
        <f>1-C366</f>
        <v>0.4</v>
      </c>
      <c r="E366" s="97">
        <v>7301</v>
      </c>
      <c r="F366" s="227">
        <v>600</v>
      </c>
      <c r="G366" s="227">
        <v>600</v>
      </c>
      <c r="H366" s="227">
        <f t="shared" ref="H366:H377" si="19">G366/D366</f>
        <v>1500</v>
      </c>
      <c r="I366" s="227">
        <v>6701</v>
      </c>
      <c r="J366" s="103"/>
      <c r="K366" s="103"/>
    </row>
    <row r="367" spans="1:11" x14ac:dyDescent="0.25">
      <c r="A367" s="61"/>
      <c r="B367" s="92" t="s">
        <v>1368</v>
      </c>
      <c r="C367" s="64">
        <v>0.8</v>
      </c>
      <c r="D367" s="94">
        <v>0.19999999999999996</v>
      </c>
      <c r="E367" s="78">
        <v>5000</v>
      </c>
      <c r="F367" s="79">
        <v>9582.23</v>
      </c>
      <c r="G367" s="80">
        <v>5000</v>
      </c>
      <c r="H367" s="80">
        <f t="shared" si="19"/>
        <v>25000.000000000007</v>
      </c>
      <c r="I367" s="81">
        <v>0</v>
      </c>
    </row>
    <row r="368" spans="1:11" x14ac:dyDescent="0.25">
      <c r="A368" s="98" t="s">
        <v>485</v>
      </c>
      <c r="B368" s="102" t="str">
        <f>A368&amp;" School District"</f>
        <v>Platteville School District</v>
      </c>
      <c r="C368" s="96">
        <v>0.6</v>
      </c>
      <c r="D368" s="96">
        <f>1-C368</f>
        <v>0.4</v>
      </c>
      <c r="E368" s="97">
        <v>6445.5999999999985</v>
      </c>
      <c r="F368" s="227">
        <v>15600</v>
      </c>
      <c r="G368" s="227">
        <v>6445.5999999999985</v>
      </c>
      <c r="H368" s="227">
        <f t="shared" si="19"/>
        <v>16113.999999999996</v>
      </c>
      <c r="I368" s="227">
        <v>0</v>
      </c>
      <c r="J368" s="103"/>
      <c r="K368" s="103"/>
    </row>
    <row r="369" spans="1:11" x14ac:dyDescent="0.25">
      <c r="A369" s="61"/>
      <c r="B369" s="92" t="s">
        <v>1369</v>
      </c>
      <c r="C369" s="64">
        <v>0.7</v>
      </c>
      <c r="D369" s="94">
        <v>0.30000000000000004</v>
      </c>
      <c r="E369" s="78">
        <v>7500</v>
      </c>
      <c r="F369" s="79">
        <v>9582.23</v>
      </c>
      <c r="G369" s="80">
        <v>7500</v>
      </c>
      <c r="H369" s="80">
        <f t="shared" si="19"/>
        <v>24999.999999999996</v>
      </c>
      <c r="I369" s="81">
        <v>0</v>
      </c>
    </row>
    <row r="370" spans="1:11" x14ac:dyDescent="0.25">
      <c r="A370" s="98" t="s">
        <v>486</v>
      </c>
      <c r="B370" s="102" t="str">
        <f>A370&amp;" School District"</f>
        <v>Plum City School District</v>
      </c>
      <c r="C370" s="96">
        <v>0.7</v>
      </c>
      <c r="D370" s="96">
        <f>1-C370</f>
        <v>0.30000000000000004</v>
      </c>
      <c r="E370" s="97">
        <v>0</v>
      </c>
      <c r="F370" s="227">
        <v>2660</v>
      </c>
      <c r="G370" s="227">
        <v>0</v>
      </c>
      <c r="H370" s="227">
        <f t="shared" si="19"/>
        <v>0</v>
      </c>
      <c r="I370" s="227">
        <v>0</v>
      </c>
      <c r="J370" s="103"/>
      <c r="K370" s="103"/>
    </row>
    <row r="371" spans="1:11" x14ac:dyDescent="0.25">
      <c r="A371" s="61"/>
      <c r="B371" s="92" t="s">
        <v>1370</v>
      </c>
      <c r="C371" s="64">
        <v>0.7</v>
      </c>
      <c r="D371" s="94">
        <v>0.30000000000000004</v>
      </c>
      <c r="E371" s="78">
        <v>5000</v>
      </c>
      <c r="F371" s="79">
        <v>9582.23</v>
      </c>
      <c r="G371" s="80">
        <v>5000</v>
      </c>
      <c r="H371" s="80">
        <f t="shared" si="19"/>
        <v>16666.666666666664</v>
      </c>
      <c r="I371" s="81">
        <v>0</v>
      </c>
    </row>
    <row r="372" spans="1:11" x14ac:dyDescent="0.25">
      <c r="A372" s="98" t="s">
        <v>487</v>
      </c>
      <c r="B372" s="102" t="str">
        <f>A372&amp;" School District"</f>
        <v>Port Edwards School District</v>
      </c>
      <c r="C372" s="96">
        <v>0.6</v>
      </c>
      <c r="D372" s="96">
        <f>1-C372</f>
        <v>0.4</v>
      </c>
      <c r="E372" s="97">
        <v>344.09999999999854</v>
      </c>
      <c r="F372" s="227">
        <v>3600</v>
      </c>
      <c r="G372" s="227">
        <v>344.09999999999854</v>
      </c>
      <c r="H372" s="227">
        <f t="shared" si="19"/>
        <v>860.24999999999636</v>
      </c>
      <c r="I372" s="227">
        <v>0</v>
      </c>
      <c r="J372" s="103"/>
      <c r="K372" s="103"/>
    </row>
    <row r="373" spans="1:11" x14ac:dyDescent="0.25">
      <c r="A373" s="61" t="s">
        <v>488</v>
      </c>
      <c r="B373" s="92" t="str">
        <f>A373&amp;" School District"</f>
        <v>Portage Community School District</v>
      </c>
      <c r="C373" s="64">
        <v>0.7</v>
      </c>
      <c r="D373" s="94">
        <f>1-C373</f>
        <v>0.30000000000000004</v>
      </c>
      <c r="E373" s="78">
        <v>0</v>
      </c>
      <c r="F373" s="79">
        <v>112000</v>
      </c>
      <c r="G373" s="80">
        <v>0</v>
      </c>
      <c r="H373" s="80">
        <f t="shared" si="19"/>
        <v>0</v>
      </c>
      <c r="I373" s="81">
        <v>0</v>
      </c>
    </row>
    <row r="374" spans="1:11" x14ac:dyDescent="0.25">
      <c r="A374" s="98"/>
      <c r="B374" s="102" t="s">
        <v>1187</v>
      </c>
      <c r="C374" s="96">
        <v>0.6</v>
      </c>
      <c r="D374" s="96">
        <v>0.4</v>
      </c>
      <c r="E374" s="97">
        <v>5000</v>
      </c>
      <c r="F374" s="227">
        <v>9582.23</v>
      </c>
      <c r="G374" s="227">
        <v>5000</v>
      </c>
      <c r="H374" s="227">
        <f t="shared" si="19"/>
        <v>12500</v>
      </c>
      <c r="I374" s="227">
        <v>0</v>
      </c>
      <c r="J374" s="103"/>
      <c r="K374" s="103"/>
    </row>
    <row r="375" spans="1:11" x14ac:dyDescent="0.25">
      <c r="A375" s="61" t="s">
        <v>489</v>
      </c>
      <c r="B375" s="92" t="str">
        <f>A375&amp;" School District"</f>
        <v>Potosi School District</v>
      </c>
      <c r="C375" s="64">
        <v>0.6</v>
      </c>
      <c r="D375" s="94">
        <f>1-C375</f>
        <v>0.4</v>
      </c>
      <c r="E375" s="78">
        <v>526.39999999999782</v>
      </c>
      <c r="F375" s="79">
        <v>2160</v>
      </c>
      <c r="G375" s="80">
        <v>526.39999999999782</v>
      </c>
      <c r="H375" s="80">
        <f t="shared" si="19"/>
        <v>1315.9999999999945</v>
      </c>
      <c r="I375" s="81">
        <v>0</v>
      </c>
    </row>
    <row r="376" spans="1:11" x14ac:dyDescent="0.25">
      <c r="A376" s="98"/>
      <c r="B376" s="102" t="s">
        <v>1371</v>
      </c>
      <c r="C376" s="96">
        <v>0.6</v>
      </c>
      <c r="D376" s="96">
        <v>0.4</v>
      </c>
      <c r="E376" s="97">
        <v>7500</v>
      </c>
      <c r="F376" s="227">
        <v>13661.86</v>
      </c>
      <c r="G376" s="227">
        <v>7500</v>
      </c>
      <c r="H376" s="227">
        <f t="shared" si="19"/>
        <v>18750</v>
      </c>
      <c r="I376" s="227">
        <v>0</v>
      </c>
      <c r="J376" s="103"/>
      <c r="K376" s="103"/>
    </row>
    <row r="377" spans="1:11" x14ac:dyDescent="0.25">
      <c r="A377" s="61"/>
      <c r="B377" s="92" t="s">
        <v>1372</v>
      </c>
      <c r="C377" s="64">
        <v>0.7</v>
      </c>
      <c r="D377" s="94">
        <v>0.30000000000000004</v>
      </c>
      <c r="E377" s="78">
        <v>5000</v>
      </c>
      <c r="F377" s="79">
        <v>9582.23</v>
      </c>
      <c r="G377" s="80">
        <v>5000</v>
      </c>
      <c r="H377" s="80">
        <f t="shared" si="19"/>
        <v>16666.666666666664</v>
      </c>
      <c r="I377" s="81">
        <v>0</v>
      </c>
    </row>
    <row r="378" spans="1:11" x14ac:dyDescent="0.25">
      <c r="A378" s="98"/>
      <c r="B378" s="102" t="s">
        <v>1373</v>
      </c>
      <c r="C378" s="96">
        <v>0.6</v>
      </c>
      <c r="D378" s="96">
        <v>0.4</v>
      </c>
      <c r="E378" s="97">
        <v>10000</v>
      </c>
      <c r="F378" s="227" t="s">
        <v>1176</v>
      </c>
      <c r="G378" s="227" t="s">
        <v>1176</v>
      </c>
      <c r="H378" s="227" t="s">
        <v>1176</v>
      </c>
      <c r="I378" s="227" t="s">
        <v>1176</v>
      </c>
      <c r="J378" s="103"/>
      <c r="K378" s="103"/>
    </row>
    <row r="379" spans="1:11" x14ac:dyDescent="0.25">
      <c r="A379" s="61" t="s">
        <v>490</v>
      </c>
      <c r="B379" s="92" t="str">
        <f>A379&amp;" School District"</f>
        <v>Poynette School District</v>
      </c>
      <c r="C379" s="64">
        <v>0.6</v>
      </c>
      <c r="D379" s="94">
        <f>1-C379</f>
        <v>0.4</v>
      </c>
      <c r="E379" s="78">
        <v>0</v>
      </c>
      <c r="F379" s="79">
        <v>1860</v>
      </c>
      <c r="G379" s="80">
        <v>0</v>
      </c>
      <c r="H379" s="80">
        <f>G379/D379</f>
        <v>0</v>
      </c>
      <c r="I379" s="81">
        <v>0</v>
      </c>
    </row>
    <row r="380" spans="1:11" x14ac:dyDescent="0.25">
      <c r="A380" s="98" t="s">
        <v>491</v>
      </c>
      <c r="B380" s="102" t="str">
        <f>A380&amp;" School District"</f>
        <v>Prairie Du Chien Area School District</v>
      </c>
      <c r="C380" s="96">
        <v>0.7</v>
      </c>
      <c r="D380" s="96">
        <f>1-C380</f>
        <v>0.30000000000000004</v>
      </c>
      <c r="E380" s="97">
        <v>560.00000000000728</v>
      </c>
      <c r="F380" s="227">
        <v>12600</v>
      </c>
      <c r="G380" s="227">
        <v>560.00000000000728</v>
      </c>
      <c r="H380" s="227">
        <f>G380/D380</f>
        <v>1866.6666666666906</v>
      </c>
      <c r="I380" s="227">
        <v>0</v>
      </c>
      <c r="J380" s="103"/>
      <c r="K380" s="103"/>
    </row>
    <row r="381" spans="1:11" x14ac:dyDescent="0.25">
      <c r="A381" s="61" t="s">
        <v>492</v>
      </c>
      <c r="B381" s="92" t="str">
        <f>A381&amp;" School District"</f>
        <v>Prairie Farm School District</v>
      </c>
      <c r="C381" s="64">
        <v>0.7</v>
      </c>
      <c r="D381" s="94">
        <f>1-C381</f>
        <v>0.30000000000000004</v>
      </c>
      <c r="E381" s="78">
        <v>9710</v>
      </c>
      <c r="F381" s="79">
        <v>10500</v>
      </c>
      <c r="G381" s="80">
        <v>9710</v>
      </c>
      <c r="H381" s="80">
        <f>G381/D381</f>
        <v>32366.666666666661</v>
      </c>
      <c r="I381" s="81">
        <v>0</v>
      </c>
    </row>
    <row r="382" spans="1:11" x14ac:dyDescent="0.25">
      <c r="A382" s="98" t="s">
        <v>493</v>
      </c>
      <c r="B382" s="102" t="str">
        <f>A382&amp;" School District"</f>
        <v>Prentice School District</v>
      </c>
      <c r="C382" s="96">
        <v>0.7</v>
      </c>
      <c r="D382" s="96">
        <f>1-C382</f>
        <v>0.30000000000000004</v>
      </c>
      <c r="E382" s="97">
        <v>202.79999999999563</v>
      </c>
      <c r="F382" s="227">
        <v>280</v>
      </c>
      <c r="G382" s="227">
        <v>202.79999999999563</v>
      </c>
      <c r="H382" s="227">
        <f>G382/D382</f>
        <v>675.99999999998533</v>
      </c>
      <c r="I382" s="227">
        <v>0</v>
      </c>
      <c r="J382" s="103"/>
      <c r="K382" s="103"/>
    </row>
    <row r="383" spans="1:11" x14ac:dyDescent="0.25">
      <c r="A383" s="61"/>
      <c r="B383" s="92" t="s">
        <v>1374</v>
      </c>
      <c r="C383" s="64">
        <v>0.7</v>
      </c>
      <c r="D383" s="94">
        <v>0.30000000000000004</v>
      </c>
      <c r="E383" s="78">
        <v>5000</v>
      </c>
      <c r="F383" s="79">
        <v>17224.05</v>
      </c>
      <c r="G383" s="80">
        <v>5000</v>
      </c>
      <c r="H383" s="80">
        <f>G383/D383</f>
        <v>16666.666666666664</v>
      </c>
      <c r="I383" s="81">
        <v>0</v>
      </c>
    </row>
    <row r="384" spans="1:11" x14ac:dyDescent="0.25">
      <c r="A384" s="98"/>
      <c r="B384" s="102" t="s">
        <v>1375</v>
      </c>
      <c r="C384" s="96">
        <v>0.7</v>
      </c>
      <c r="D384" s="96">
        <v>0.30000000000000004</v>
      </c>
      <c r="E384" s="97">
        <v>7500</v>
      </c>
      <c r="F384" s="227" t="s">
        <v>1176</v>
      </c>
      <c r="G384" s="227" t="s">
        <v>1176</v>
      </c>
      <c r="H384" s="227" t="s">
        <v>1176</v>
      </c>
      <c r="I384" s="227" t="s">
        <v>1176</v>
      </c>
      <c r="J384" s="103"/>
      <c r="K384" s="103"/>
    </row>
    <row r="385" spans="1:11" x14ac:dyDescent="0.25">
      <c r="A385" s="61" t="s">
        <v>494</v>
      </c>
      <c r="B385" s="92" t="str">
        <f>A385&amp;" School District"</f>
        <v>Princeton School District</v>
      </c>
      <c r="C385" s="64">
        <v>0.7</v>
      </c>
      <c r="D385" s="94">
        <f>1-C385</f>
        <v>0.30000000000000004</v>
      </c>
      <c r="E385" s="78">
        <v>1280.0999999999985</v>
      </c>
      <c r="F385" s="79">
        <v>0</v>
      </c>
      <c r="G385" s="80">
        <v>0</v>
      </c>
      <c r="H385" s="80">
        <f>G385/D385</f>
        <v>0</v>
      </c>
      <c r="I385" s="81">
        <v>1280.0999999999985</v>
      </c>
    </row>
    <row r="386" spans="1:11" x14ac:dyDescent="0.25">
      <c r="A386" s="98" t="s">
        <v>495</v>
      </c>
      <c r="B386" s="102" t="str">
        <f>A386&amp;" School District"</f>
        <v>Randolph School District</v>
      </c>
      <c r="C386" s="96">
        <v>0.7</v>
      </c>
      <c r="D386" s="96">
        <f>1-C386</f>
        <v>0.30000000000000004</v>
      </c>
      <c r="E386" s="97">
        <v>16360</v>
      </c>
      <c r="F386" s="227">
        <v>840</v>
      </c>
      <c r="G386" s="227">
        <v>840</v>
      </c>
      <c r="H386" s="227">
        <f>G386/D386</f>
        <v>2799.9999999999995</v>
      </c>
      <c r="I386" s="227">
        <v>15520</v>
      </c>
      <c r="J386" s="103"/>
      <c r="K386" s="103"/>
    </row>
    <row r="387" spans="1:11" x14ac:dyDescent="0.25">
      <c r="A387" s="61" t="s">
        <v>496</v>
      </c>
      <c r="B387" s="92" t="str">
        <f>A387&amp;" School District"</f>
        <v>Random Lake School District</v>
      </c>
      <c r="C387" s="64">
        <v>0.6</v>
      </c>
      <c r="D387" s="94">
        <f>1-C387</f>
        <v>0.4</v>
      </c>
      <c r="E387" s="78">
        <v>16532.400000000001</v>
      </c>
      <c r="F387" s="79">
        <v>23400</v>
      </c>
      <c r="G387" s="80">
        <v>16532.400000000001</v>
      </c>
      <c r="H387" s="80">
        <f>G387/D387</f>
        <v>41331</v>
      </c>
      <c r="I387" s="81">
        <v>0</v>
      </c>
    </row>
    <row r="388" spans="1:11" x14ac:dyDescent="0.25">
      <c r="A388" s="98" t="s">
        <v>497</v>
      </c>
      <c r="B388" s="102" t="str">
        <f>A388&amp;" School District"</f>
        <v>Raymond #14 School District</v>
      </c>
      <c r="C388" s="96">
        <v>0.5</v>
      </c>
      <c r="D388" s="96">
        <f>1-C388</f>
        <v>0.5</v>
      </c>
      <c r="E388" s="97">
        <v>23431</v>
      </c>
      <c r="F388" s="227">
        <v>32500</v>
      </c>
      <c r="G388" s="227">
        <v>23431</v>
      </c>
      <c r="H388" s="227">
        <f>G388/D388</f>
        <v>46862</v>
      </c>
      <c r="I388" s="227">
        <v>0</v>
      </c>
      <c r="J388" s="103"/>
      <c r="K388" s="103"/>
    </row>
    <row r="389" spans="1:11" x14ac:dyDescent="0.25">
      <c r="A389" s="61"/>
      <c r="B389" s="92" t="s">
        <v>1376</v>
      </c>
      <c r="C389" s="64">
        <v>0.7</v>
      </c>
      <c r="D389" s="94">
        <v>0.30000000000000004</v>
      </c>
      <c r="E389" s="78">
        <v>5000</v>
      </c>
      <c r="F389" s="79" t="s">
        <v>1176</v>
      </c>
      <c r="G389" s="80" t="s">
        <v>1176</v>
      </c>
      <c r="H389" s="80" t="s">
        <v>1176</v>
      </c>
      <c r="I389" s="81" t="s">
        <v>1176</v>
      </c>
    </row>
    <row r="390" spans="1:11" x14ac:dyDescent="0.25">
      <c r="A390" s="98"/>
      <c r="B390" s="102" t="s">
        <v>1377</v>
      </c>
      <c r="C390" s="96">
        <v>0.8</v>
      </c>
      <c r="D390" s="96">
        <v>0.19999999999999996</v>
      </c>
      <c r="E390" s="97">
        <v>7500</v>
      </c>
      <c r="F390" s="227">
        <v>9582.23</v>
      </c>
      <c r="G390" s="227">
        <v>7500</v>
      </c>
      <c r="H390" s="227">
        <f t="shared" ref="H390:H409" si="20">G390/D390</f>
        <v>37500.000000000007</v>
      </c>
      <c r="I390" s="227">
        <v>0</v>
      </c>
      <c r="J390" s="103"/>
      <c r="K390" s="103"/>
    </row>
    <row r="391" spans="1:11" x14ac:dyDescent="0.25">
      <c r="A391" s="61" t="s">
        <v>498</v>
      </c>
      <c r="B391" s="92" t="str">
        <f>A391&amp;" School District"</f>
        <v>Reedsburg School District</v>
      </c>
      <c r="C391" s="64">
        <v>0.7</v>
      </c>
      <c r="D391" s="94">
        <f>1-C391</f>
        <v>0.30000000000000004</v>
      </c>
      <c r="E391" s="78">
        <v>0</v>
      </c>
      <c r="F391" s="79">
        <v>27300</v>
      </c>
      <c r="G391" s="80">
        <v>0</v>
      </c>
      <c r="H391" s="80">
        <f t="shared" si="20"/>
        <v>0</v>
      </c>
      <c r="I391" s="81">
        <v>0</v>
      </c>
    </row>
    <row r="392" spans="1:11" x14ac:dyDescent="0.25">
      <c r="A392" s="98" t="s">
        <v>499</v>
      </c>
      <c r="B392" s="102" t="str">
        <f>A392&amp;" School District"</f>
        <v>Reedsville School District</v>
      </c>
      <c r="C392" s="96">
        <v>0.6</v>
      </c>
      <c r="D392" s="96">
        <f>1-C392</f>
        <v>0.4</v>
      </c>
      <c r="E392" s="97">
        <v>22728</v>
      </c>
      <c r="F392" s="227">
        <v>31200</v>
      </c>
      <c r="G392" s="227">
        <v>22728</v>
      </c>
      <c r="H392" s="227">
        <f t="shared" si="20"/>
        <v>56820</v>
      </c>
      <c r="I392" s="227">
        <v>0</v>
      </c>
      <c r="J392" s="103"/>
      <c r="K392" s="103"/>
    </row>
    <row r="393" spans="1:11" x14ac:dyDescent="0.25">
      <c r="A393" s="61"/>
      <c r="B393" s="92" t="s">
        <v>1378</v>
      </c>
      <c r="C393" s="64">
        <v>0.7</v>
      </c>
      <c r="D393" s="94">
        <v>0.30000000000000004</v>
      </c>
      <c r="E393" s="78">
        <v>5000</v>
      </c>
      <c r="F393" s="79">
        <v>9582.23</v>
      </c>
      <c r="G393" s="80">
        <v>5000</v>
      </c>
      <c r="H393" s="80">
        <f t="shared" si="20"/>
        <v>16666.666666666664</v>
      </c>
      <c r="I393" s="81">
        <v>0</v>
      </c>
    </row>
    <row r="394" spans="1:11" x14ac:dyDescent="0.25">
      <c r="A394" s="98" t="s">
        <v>500</v>
      </c>
      <c r="B394" s="102" t="str">
        <f>A394&amp;" School District"</f>
        <v>Rhinelander School District</v>
      </c>
      <c r="C394" s="96">
        <v>0.7</v>
      </c>
      <c r="D394" s="96">
        <f>1-C394</f>
        <v>0.30000000000000004</v>
      </c>
      <c r="E394" s="97">
        <v>0</v>
      </c>
      <c r="F394" s="227">
        <v>44100</v>
      </c>
      <c r="G394" s="227">
        <v>0</v>
      </c>
      <c r="H394" s="227">
        <f t="shared" si="20"/>
        <v>0</v>
      </c>
      <c r="I394" s="227">
        <v>0</v>
      </c>
      <c r="J394" s="103"/>
      <c r="K394" s="103"/>
    </row>
    <row r="395" spans="1:11" x14ac:dyDescent="0.25">
      <c r="A395" s="61"/>
      <c r="B395" s="92" t="s">
        <v>1379</v>
      </c>
      <c r="C395" s="64">
        <v>0.7</v>
      </c>
      <c r="D395" s="94">
        <v>0.30000000000000004</v>
      </c>
      <c r="E395" s="78">
        <v>5000</v>
      </c>
      <c r="F395" s="79">
        <v>12200.57</v>
      </c>
      <c r="G395" s="80">
        <v>5000</v>
      </c>
      <c r="H395" s="80">
        <f t="shared" si="20"/>
        <v>16666.666666666664</v>
      </c>
      <c r="I395" s="81">
        <v>0</v>
      </c>
    </row>
    <row r="396" spans="1:11" x14ac:dyDescent="0.25">
      <c r="A396" s="98" t="s">
        <v>501</v>
      </c>
      <c r="B396" s="102" t="str">
        <f>A396&amp;" School District"</f>
        <v>Rib Lake School District</v>
      </c>
      <c r="C396" s="96">
        <v>0.7</v>
      </c>
      <c r="D396" s="96">
        <f>1-C396</f>
        <v>0.30000000000000004</v>
      </c>
      <c r="E396" s="97">
        <v>9.999999999490683E-2</v>
      </c>
      <c r="F396" s="227">
        <v>980</v>
      </c>
      <c r="G396" s="227">
        <v>9.999999999490683E-2</v>
      </c>
      <c r="H396" s="227">
        <f t="shared" si="20"/>
        <v>0.33333333331635606</v>
      </c>
      <c r="I396" s="227">
        <v>0</v>
      </c>
      <c r="J396" s="103"/>
      <c r="K396" s="103"/>
    </row>
    <row r="397" spans="1:11" x14ac:dyDescent="0.25">
      <c r="A397" s="61" t="s">
        <v>502</v>
      </c>
      <c r="B397" s="92" t="str">
        <f>A397&amp;" School District"</f>
        <v>Rice Lake Area School District</v>
      </c>
      <c r="C397" s="64">
        <v>0.7</v>
      </c>
      <c r="D397" s="94">
        <f>1-C397</f>
        <v>0.30000000000000004</v>
      </c>
      <c r="E397" s="78">
        <v>475</v>
      </c>
      <c r="F397" s="79">
        <v>2030</v>
      </c>
      <c r="G397" s="80">
        <v>475</v>
      </c>
      <c r="H397" s="80">
        <f t="shared" si="20"/>
        <v>1583.333333333333</v>
      </c>
      <c r="I397" s="81">
        <v>0</v>
      </c>
    </row>
    <row r="398" spans="1:11" x14ac:dyDescent="0.25">
      <c r="A398" s="98" t="s">
        <v>503</v>
      </c>
      <c r="B398" s="102" t="str">
        <f>A398&amp;" School District"</f>
        <v>Richland School District</v>
      </c>
      <c r="C398" s="96">
        <v>0.8</v>
      </c>
      <c r="D398" s="96">
        <f>1-C398</f>
        <v>0.19999999999999996</v>
      </c>
      <c r="E398" s="97">
        <v>23916</v>
      </c>
      <c r="F398" s="227">
        <v>73600</v>
      </c>
      <c r="G398" s="227">
        <v>23916</v>
      </c>
      <c r="H398" s="227">
        <f t="shared" si="20"/>
        <v>119580.00000000003</v>
      </c>
      <c r="I398" s="227">
        <v>0</v>
      </c>
      <c r="J398" s="103"/>
      <c r="K398" s="103"/>
    </row>
    <row r="399" spans="1:11" x14ac:dyDescent="0.25">
      <c r="A399" s="61"/>
      <c r="B399" s="92" t="s">
        <v>1380</v>
      </c>
      <c r="C399" s="64">
        <v>0.7</v>
      </c>
      <c r="D399" s="94">
        <v>0.30000000000000004</v>
      </c>
      <c r="E399" s="78">
        <v>7500</v>
      </c>
      <c r="F399" s="79">
        <v>9582.23</v>
      </c>
      <c r="G399" s="80">
        <v>7500</v>
      </c>
      <c r="H399" s="80">
        <f t="shared" si="20"/>
        <v>24999.999999999996</v>
      </c>
      <c r="I399" s="81">
        <v>0</v>
      </c>
    </row>
    <row r="400" spans="1:11" x14ac:dyDescent="0.25">
      <c r="A400" s="98" t="s">
        <v>504</v>
      </c>
      <c r="B400" s="102" t="str">
        <f>A400&amp;" School District"</f>
        <v>Rio Community School District</v>
      </c>
      <c r="C400" s="96">
        <v>0.7</v>
      </c>
      <c r="D400" s="96">
        <f>1-C400</f>
        <v>0.30000000000000004</v>
      </c>
      <c r="E400" s="97">
        <v>4321.5</v>
      </c>
      <c r="F400" s="227">
        <v>0</v>
      </c>
      <c r="G400" s="227">
        <v>0</v>
      </c>
      <c r="H400" s="227">
        <f t="shared" si="20"/>
        <v>0</v>
      </c>
      <c r="I400" s="227">
        <v>4321.5</v>
      </c>
      <c r="J400" s="103"/>
      <c r="K400" s="103"/>
    </row>
    <row r="401" spans="1:11" x14ac:dyDescent="0.25">
      <c r="A401" s="61" t="s">
        <v>505</v>
      </c>
      <c r="B401" s="92" t="str">
        <f>A401&amp;" School District"</f>
        <v>Ripon Area School District</v>
      </c>
      <c r="C401" s="64">
        <v>0.6</v>
      </c>
      <c r="D401" s="94">
        <f>1-C401</f>
        <v>0.4</v>
      </c>
      <c r="E401" s="78">
        <v>0</v>
      </c>
      <c r="F401" s="79">
        <v>16800</v>
      </c>
      <c r="G401" s="80">
        <v>0</v>
      </c>
      <c r="H401" s="80">
        <f t="shared" si="20"/>
        <v>0</v>
      </c>
      <c r="I401" s="81">
        <v>0</v>
      </c>
    </row>
    <row r="402" spans="1:11" x14ac:dyDescent="0.25">
      <c r="A402" s="98" t="s">
        <v>506</v>
      </c>
      <c r="B402" s="102" t="str">
        <f>A402&amp;" School District"</f>
        <v>River Ridge School District</v>
      </c>
      <c r="C402" s="96">
        <v>0.7</v>
      </c>
      <c r="D402" s="96">
        <f>1-C402</f>
        <v>0.30000000000000004</v>
      </c>
      <c r="E402" s="97">
        <v>2728</v>
      </c>
      <c r="F402" s="227">
        <v>11900</v>
      </c>
      <c r="G402" s="227">
        <v>2728</v>
      </c>
      <c r="H402" s="227">
        <f t="shared" si="20"/>
        <v>9093.3333333333321</v>
      </c>
      <c r="I402" s="227">
        <v>0</v>
      </c>
      <c r="J402" s="103"/>
      <c r="K402" s="103"/>
    </row>
    <row r="403" spans="1:11" x14ac:dyDescent="0.25">
      <c r="A403" s="61" t="s">
        <v>507</v>
      </c>
      <c r="B403" s="92" t="str">
        <f>A403&amp;" School District"</f>
        <v>River Valley School District</v>
      </c>
      <c r="C403" s="64">
        <v>0.6</v>
      </c>
      <c r="D403" s="94">
        <f>1-C403</f>
        <v>0.4</v>
      </c>
      <c r="E403" s="78">
        <v>0</v>
      </c>
      <c r="F403" s="79">
        <v>15000</v>
      </c>
      <c r="G403" s="80">
        <v>0</v>
      </c>
      <c r="H403" s="80">
        <f t="shared" si="20"/>
        <v>0</v>
      </c>
      <c r="I403" s="81">
        <v>0</v>
      </c>
    </row>
    <row r="404" spans="1:11" x14ac:dyDescent="0.25">
      <c r="A404" s="98" t="s">
        <v>508</v>
      </c>
      <c r="B404" s="102" t="str">
        <f>A404&amp;" School District"</f>
        <v>Riverdale School District</v>
      </c>
      <c r="C404" s="96">
        <v>0.7</v>
      </c>
      <c r="D404" s="96">
        <f>1-C404</f>
        <v>0.30000000000000004</v>
      </c>
      <c r="E404" s="97">
        <v>3304.9999999999964</v>
      </c>
      <c r="F404" s="227">
        <v>18900</v>
      </c>
      <c r="G404" s="227">
        <v>3304.9999999999964</v>
      </c>
      <c r="H404" s="227">
        <f t="shared" si="20"/>
        <v>11016.666666666653</v>
      </c>
      <c r="I404" s="227">
        <v>0</v>
      </c>
      <c r="J404" s="103"/>
      <c r="K404" s="103"/>
    </row>
    <row r="405" spans="1:11" x14ac:dyDescent="0.25">
      <c r="A405" s="61"/>
      <c r="B405" s="92" t="s">
        <v>1381</v>
      </c>
      <c r="C405" s="64">
        <v>0.7</v>
      </c>
      <c r="D405" s="94">
        <v>0.30000000000000004</v>
      </c>
      <c r="E405" s="78">
        <v>5000</v>
      </c>
      <c r="F405" s="79">
        <v>9582.23</v>
      </c>
      <c r="G405" s="80">
        <v>5000</v>
      </c>
      <c r="H405" s="80">
        <f t="shared" si="20"/>
        <v>16666.666666666664</v>
      </c>
      <c r="I405" s="81">
        <v>0</v>
      </c>
    </row>
    <row r="406" spans="1:11" x14ac:dyDescent="0.25">
      <c r="A406" s="98" t="s">
        <v>509</v>
      </c>
      <c r="B406" s="102" t="str">
        <f>A406&amp;" School District"</f>
        <v>Rosendale-Brandon School District</v>
      </c>
      <c r="C406" s="96">
        <v>0.5</v>
      </c>
      <c r="D406" s="96">
        <f>1-C406</f>
        <v>0.5</v>
      </c>
      <c r="E406" s="97">
        <v>45</v>
      </c>
      <c r="F406" s="227">
        <v>34500</v>
      </c>
      <c r="G406" s="227">
        <v>45</v>
      </c>
      <c r="H406" s="227">
        <f t="shared" si="20"/>
        <v>90</v>
      </c>
      <c r="I406" s="227">
        <v>0</v>
      </c>
      <c r="J406" s="103"/>
      <c r="K406" s="103"/>
    </row>
    <row r="407" spans="1:11" x14ac:dyDescent="0.25">
      <c r="A407" s="61"/>
      <c r="B407" s="92" t="s">
        <v>1188</v>
      </c>
      <c r="C407" s="64">
        <v>0.6</v>
      </c>
      <c r="D407" s="94">
        <v>0.4</v>
      </c>
      <c r="E407" s="78">
        <v>5000</v>
      </c>
      <c r="F407" s="79">
        <v>5666.48</v>
      </c>
      <c r="G407" s="80">
        <v>5000</v>
      </c>
      <c r="H407" s="80">
        <f t="shared" si="20"/>
        <v>12500</v>
      </c>
      <c r="I407" s="81">
        <v>0</v>
      </c>
    </row>
    <row r="408" spans="1:11" x14ac:dyDescent="0.25">
      <c r="A408" s="98" t="s">
        <v>510</v>
      </c>
      <c r="B408" s="102" t="str">
        <f>A408&amp;" School District"</f>
        <v>Rosholt School District</v>
      </c>
      <c r="C408" s="96">
        <v>0.6</v>
      </c>
      <c r="D408" s="96">
        <f>1-C408</f>
        <v>0.4</v>
      </c>
      <c r="E408" s="97">
        <v>30000</v>
      </c>
      <c r="F408" s="227">
        <v>29400</v>
      </c>
      <c r="G408" s="227">
        <v>29400</v>
      </c>
      <c r="H408" s="227">
        <f t="shared" si="20"/>
        <v>73500</v>
      </c>
      <c r="I408" s="227">
        <v>600</v>
      </c>
      <c r="J408" s="103"/>
      <c r="K408" s="103"/>
    </row>
    <row r="409" spans="1:11" x14ac:dyDescent="0.25">
      <c r="A409" s="61" t="s">
        <v>511</v>
      </c>
      <c r="B409" s="92" t="str">
        <f>A409&amp;" School District"</f>
        <v>Royall School District</v>
      </c>
      <c r="C409" s="64">
        <v>0.7</v>
      </c>
      <c r="D409" s="94">
        <f>1-C409</f>
        <v>0.30000000000000004</v>
      </c>
      <c r="E409" s="78">
        <v>12612</v>
      </c>
      <c r="F409" s="79">
        <v>3500</v>
      </c>
      <c r="G409" s="80">
        <v>3500</v>
      </c>
      <c r="H409" s="80">
        <f t="shared" si="20"/>
        <v>11666.666666666664</v>
      </c>
      <c r="I409" s="81">
        <v>9112</v>
      </c>
    </row>
    <row r="410" spans="1:11" x14ac:dyDescent="0.25">
      <c r="A410" s="98"/>
      <c r="B410" s="102" t="s">
        <v>1172</v>
      </c>
      <c r="C410" s="96">
        <v>0.9</v>
      </c>
      <c r="D410" s="96">
        <v>9.9999999999999978E-2</v>
      </c>
      <c r="E410" s="97">
        <v>7500</v>
      </c>
      <c r="F410" s="227" t="s">
        <v>1176</v>
      </c>
      <c r="G410" s="227" t="s">
        <v>1176</v>
      </c>
      <c r="H410" s="227" t="s">
        <v>1176</v>
      </c>
      <c r="I410" s="227" t="s">
        <v>1176</v>
      </c>
      <c r="J410" s="103"/>
      <c r="K410" s="103"/>
    </row>
    <row r="411" spans="1:11" x14ac:dyDescent="0.25">
      <c r="A411" s="61" t="s">
        <v>512</v>
      </c>
      <c r="B411" s="92" t="str">
        <f>A411&amp;" School District"</f>
        <v>Saint Croix Falls School District</v>
      </c>
      <c r="C411" s="64">
        <v>0.6</v>
      </c>
      <c r="D411" s="94">
        <f>1-C411</f>
        <v>0.4</v>
      </c>
      <c r="E411" s="78">
        <v>0.19999999999708962</v>
      </c>
      <c r="F411" s="79">
        <v>7800</v>
      </c>
      <c r="G411" s="80">
        <v>0.19999999999708962</v>
      </c>
      <c r="H411" s="80">
        <f t="shared" ref="H411:H432" si="21">G411/D411</f>
        <v>0.49999999999272404</v>
      </c>
      <c r="I411" s="81">
        <v>0</v>
      </c>
    </row>
    <row r="412" spans="1:11" x14ac:dyDescent="0.25">
      <c r="A412" s="98" t="s">
        <v>513</v>
      </c>
      <c r="B412" s="102" t="str">
        <f>A412&amp;" School District"</f>
        <v>Sauk Prairie School District</v>
      </c>
      <c r="C412" s="96">
        <v>0.6</v>
      </c>
      <c r="D412" s="96">
        <f>1-C412</f>
        <v>0.4</v>
      </c>
      <c r="E412" s="97">
        <v>745.59999999999854</v>
      </c>
      <c r="F412" s="227">
        <v>189600</v>
      </c>
      <c r="G412" s="227">
        <v>745.59999999999854</v>
      </c>
      <c r="H412" s="227">
        <f t="shared" si="21"/>
        <v>1863.9999999999964</v>
      </c>
      <c r="I412" s="227">
        <v>0</v>
      </c>
      <c r="J412" s="103"/>
      <c r="K412" s="103"/>
    </row>
    <row r="413" spans="1:11" x14ac:dyDescent="0.25">
      <c r="A413" s="61"/>
      <c r="B413" s="92" t="s">
        <v>1382</v>
      </c>
      <c r="C413" s="64">
        <v>0.6</v>
      </c>
      <c r="D413" s="94">
        <v>0.4</v>
      </c>
      <c r="E413" s="78">
        <v>5000</v>
      </c>
      <c r="F413" s="79">
        <v>9582.23</v>
      </c>
      <c r="G413" s="80">
        <v>5000</v>
      </c>
      <c r="H413" s="80">
        <f t="shared" si="21"/>
        <v>12500</v>
      </c>
      <c r="I413" s="81">
        <v>0</v>
      </c>
    </row>
    <row r="414" spans="1:11" x14ac:dyDescent="0.25">
      <c r="A414" s="98" t="s">
        <v>514</v>
      </c>
      <c r="B414" s="102" t="str">
        <f>A414&amp;" School District"</f>
        <v>Seneca School District</v>
      </c>
      <c r="C414" s="96">
        <v>0.8</v>
      </c>
      <c r="D414" s="96">
        <f>1-C414</f>
        <v>0.19999999999999996</v>
      </c>
      <c r="E414" s="97">
        <v>16502.800000000003</v>
      </c>
      <c r="F414" s="227">
        <v>0</v>
      </c>
      <c r="G414" s="227">
        <v>0</v>
      </c>
      <c r="H414" s="227">
        <f t="shared" si="21"/>
        <v>0</v>
      </c>
      <c r="I414" s="227">
        <v>16502.800000000003</v>
      </c>
      <c r="J414" s="103"/>
      <c r="K414" s="103"/>
    </row>
    <row r="415" spans="1:11" x14ac:dyDescent="0.25">
      <c r="A415" s="61" t="s">
        <v>515</v>
      </c>
      <c r="B415" s="92" t="str">
        <f>A415&amp;" School District"</f>
        <v>Sevastopol School District</v>
      </c>
      <c r="C415" s="64">
        <v>0.7</v>
      </c>
      <c r="D415" s="94">
        <f>1-C415</f>
        <v>0.30000000000000004</v>
      </c>
      <c r="E415" s="78">
        <v>14529.299999999997</v>
      </c>
      <c r="F415" s="79">
        <v>38500</v>
      </c>
      <c r="G415" s="80">
        <v>14529.299999999997</v>
      </c>
      <c r="H415" s="80">
        <f t="shared" si="21"/>
        <v>48430.999999999985</v>
      </c>
      <c r="I415" s="81">
        <v>0</v>
      </c>
    </row>
    <row r="416" spans="1:11" x14ac:dyDescent="0.25">
      <c r="A416" s="98" t="s">
        <v>516</v>
      </c>
      <c r="B416" s="102" t="str">
        <f>A416&amp;" School District"</f>
        <v>Seymour Community School District</v>
      </c>
      <c r="C416" s="96">
        <v>0.6</v>
      </c>
      <c r="D416" s="96">
        <f>1-C416</f>
        <v>0.4</v>
      </c>
      <c r="E416" s="97">
        <v>0</v>
      </c>
      <c r="F416" s="227">
        <v>15600</v>
      </c>
      <c r="G416" s="227">
        <v>0</v>
      </c>
      <c r="H416" s="227">
        <f t="shared" si="21"/>
        <v>0</v>
      </c>
      <c r="I416" s="227">
        <v>0</v>
      </c>
      <c r="J416" s="103"/>
      <c r="K416" s="103"/>
    </row>
    <row r="417" spans="1:11" x14ac:dyDescent="0.25">
      <c r="A417" s="61" t="s">
        <v>517</v>
      </c>
      <c r="B417" s="92" t="str">
        <f>A417&amp;" School District"</f>
        <v>Sharon J11 School District</v>
      </c>
      <c r="C417" s="64">
        <v>0.8</v>
      </c>
      <c r="D417" s="94">
        <f>1-C417</f>
        <v>0.19999999999999996</v>
      </c>
      <c r="E417" s="78">
        <v>17394.400000000001</v>
      </c>
      <c r="F417" s="79">
        <v>20000</v>
      </c>
      <c r="G417" s="80">
        <v>17394.400000000001</v>
      </c>
      <c r="H417" s="80">
        <f t="shared" si="21"/>
        <v>86972.000000000029</v>
      </c>
      <c r="I417" s="81">
        <v>0</v>
      </c>
    </row>
    <row r="418" spans="1:11" x14ac:dyDescent="0.25">
      <c r="A418" s="98" t="s">
        <v>518</v>
      </c>
      <c r="B418" s="102" t="str">
        <f>A418&amp;" School District"</f>
        <v>Shawano School District</v>
      </c>
      <c r="C418" s="96">
        <v>0.7</v>
      </c>
      <c r="D418" s="96">
        <f>1-C418</f>
        <v>0.30000000000000004</v>
      </c>
      <c r="E418" s="97">
        <v>60000</v>
      </c>
      <c r="F418" s="227">
        <v>275800</v>
      </c>
      <c r="G418" s="227">
        <v>60000</v>
      </c>
      <c r="H418" s="227">
        <f t="shared" si="21"/>
        <v>199999.99999999997</v>
      </c>
      <c r="I418" s="227">
        <v>0</v>
      </c>
      <c r="J418" s="103"/>
      <c r="K418" s="103"/>
    </row>
    <row r="419" spans="1:11" x14ac:dyDescent="0.25">
      <c r="A419" s="61"/>
      <c r="B419" s="92" t="s">
        <v>1383</v>
      </c>
      <c r="C419" s="64">
        <v>0.8</v>
      </c>
      <c r="D419" s="94">
        <v>0.19999999999999996</v>
      </c>
      <c r="E419" s="78">
        <v>7500</v>
      </c>
      <c r="F419" s="79">
        <v>9582.23</v>
      </c>
      <c r="G419" s="80">
        <v>7500</v>
      </c>
      <c r="H419" s="80">
        <f t="shared" si="21"/>
        <v>37500.000000000007</v>
      </c>
      <c r="I419" s="81">
        <v>0</v>
      </c>
    </row>
    <row r="420" spans="1:11" x14ac:dyDescent="0.25">
      <c r="A420" s="98" t="s">
        <v>519</v>
      </c>
      <c r="B420" s="102" t="str">
        <f>A420&amp;" School District"</f>
        <v>Shell Lake School District</v>
      </c>
      <c r="C420" s="96">
        <v>0.8</v>
      </c>
      <c r="D420" s="96">
        <f>1-C420</f>
        <v>0.19999999999999996</v>
      </c>
      <c r="E420" s="97">
        <v>26647.5</v>
      </c>
      <c r="F420" s="227">
        <v>61600</v>
      </c>
      <c r="G420" s="227">
        <v>26647.5</v>
      </c>
      <c r="H420" s="227">
        <f t="shared" si="21"/>
        <v>133237.50000000003</v>
      </c>
      <c r="I420" s="227">
        <v>0</v>
      </c>
      <c r="J420" s="103"/>
      <c r="K420" s="103"/>
    </row>
    <row r="421" spans="1:11" x14ac:dyDescent="0.25">
      <c r="A421" s="61"/>
      <c r="B421" s="92" t="s">
        <v>1384</v>
      </c>
      <c r="C421" s="64">
        <v>0.6</v>
      </c>
      <c r="D421" s="94">
        <v>0.4</v>
      </c>
      <c r="E421" s="78">
        <v>5000</v>
      </c>
      <c r="F421" s="79">
        <v>9582.23</v>
      </c>
      <c r="G421" s="80">
        <v>5000</v>
      </c>
      <c r="H421" s="80">
        <f t="shared" si="21"/>
        <v>12500</v>
      </c>
      <c r="I421" s="81">
        <v>0</v>
      </c>
    </row>
    <row r="422" spans="1:11" x14ac:dyDescent="0.25">
      <c r="A422" s="98" t="s">
        <v>520</v>
      </c>
      <c r="B422" s="102" t="str">
        <f>A422&amp;" School District"</f>
        <v>Shiocton School District</v>
      </c>
      <c r="C422" s="96">
        <v>0.6</v>
      </c>
      <c r="D422" s="96">
        <f>1-C422</f>
        <v>0.4</v>
      </c>
      <c r="E422" s="97">
        <v>0</v>
      </c>
      <c r="F422" s="227">
        <v>6000</v>
      </c>
      <c r="G422" s="227">
        <v>0</v>
      </c>
      <c r="H422" s="227">
        <f t="shared" si="21"/>
        <v>0</v>
      </c>
      <c r="I422" s="227">
        <v>0</v>
      </c>
      <c r="J422" s="103"/>
      <c r="K422" s="103"/>
    </row>
    <row r="423" spans="1:11" x14ac:dyDescent="0.25">
      <c r="A423" s="61"/>
      <c r="B423" s="92" t="s">
        <v>1385</v>
      </c>
      <c r="C423" s="64">
        <v>0.6</v>
      </c>
      <c r="D423" s="94">
        <v>0.4</v>
      </c>
      <c r="E423" s="78">
        <v>7097</v>
      </c>
      <c r="F423" s="79">
        <v>18206.23</v>
      </c>
      <c r="G423" s="80">
        <v>7097</v>
      </c>
      <c r="H423" s="80">
        <f t="shared" si="21"/>
        <v>17742.5</v>
      </c>
      <c r="I423" s="81">
        <v>0</v>
      </c>
    </row>
    <row r="424" spans="1:11" x14ac:dyDescent="0.25">
      <c r="A424" s="98" t="s">
        <v>521</v>
      </c>
      <c r="B424" s="102" t="str">
        <f>A424&amp;" School District"</f>
        <v>Shullsburg School District</v>
      </c>
      <c r="C424" s="96">
        <v>0.7</v>
      </c>
      <c r="D424" s="96">
        <f>1-C424</f>
        <v>0.30000000000000004</v>
      </c>
      <c r="E424" s="97">
        <v>24575.699999999997</v>
      </c>
      <c r="F424" s="227">
        <v>980</v>
      </c>
      <c r="G424" s="227">
        <v>980</v>
      </c>
      <c r="H424" s="227">
        <f t="shared" si="21"/>
        <v>3266.6666666666661</v>
      </c>
      <c r="I424" s="227">
        <v>23595.699999999997</v>
      </c>
      <c r="J424" s="103"/>
      <c r="K424" s="103"/>
    </row>
    <row r="425" spans="1:11" x14ac:dyDescent="0.25">
      <c r="A425" s="61" t="s">
        <v>522</v>
      </c>
      <c r="B425" s="92" t="str">
        <f>A425&amp;" School District"</f>
        <v>Siren School District</v>
      </c>
      <c r="C425" s="64">
        <v>0.8</v>
      </c>
      <c r="D425" s="94">
        <f>1-C425</f>
        <v>0.19999999999999996</v>
      </c>
      <c r="E425" s="78">
        <v>7166</v>
      </c>
      <c r="F425" s="79">
        <v>0</v>
      </c>
      <c r="G425" s="80">
        <v>0</v>
      </c>
      <c r="H425" s="80">
        <f t="shared" si="21"/>
        <v>0</v>
      </c>
      <c r="I425" s="81">
        <v>7166</v>
      </c>
    </row>
    <row r="426" spans="1:11" x14ac:dyDescent="0.25">
      <c r="A426" s="98"/>
      <c r="B426" s="102" t="s">
        <v>1386</v>
      </c>
      <c r="C426" s="96">
        <v>0.8</v>
      </c>
      <c r="D426" s="96">
        <v>0.19999999999999996</v>
      </c>
      <c r="E426" s="97">
        <v>7500</v>
      </c>
      <c r="F426" s="227">
        <v>17727.12</v>
      </c>
      <c r="G426" s="227">
        <v>7500</v>
      </c>
      <c r="H426" s="227">
        <f t="shared" si="21"/>
        <v>37500.000000000007</v>
      </c>
      <c r="I426" s="227">
        <v>0</v>
      </c>
      <c r="J426" s="103"/>
      <c r="K426" s="103"/>
    </row>
    <row r="427" spans="1:11" x14ac:dyDescent="0.25">
      <c r="A427" s="61"/>
      <c r="B427" s="92" t="s">
        <v>1189</v>
      </c>
      <c r="C427" s="64">
        <v>0.7</v>
      </c>
      <c r="D427" s="94">
        <v>0.30000000000000004</v>
      </c>
      <c r="E427" s="78">
        <v>5000</v>
      </c>
      <c r="F427" s="79">
        <v>9582.23</v>
      </c>
      <c r="G427" s="80">
        <v>5000</v>
      </c>
      <c r="H427" s="80">
        <f t="shared" si="21"/>
        <v>16666.666666666664</v>
      </c>
      <c r="I427" s="81">
        <v>0</v>
      </c>
    </row>
    <row r="428" spans="1:11" x14ac:dyDescent="0.25">
      <c r="A428" s="98" t="s">
        <v>523</v>
      </c>
      <c r="B428" s="102" t="str">
        <f>A428&amp;" School District"</f>
        <v>Solon Springs School District</v>
      </c>
      <c r="C428" s="96">
        <v>0.7</v>
      </c>
      <c r="D428" s="96">
        <f>1-C428</f>
        <v>0.30000000000000004</v>
      </c>
      <c r="E428" s="97">
        <v>3991</v>
      </c>
      <c r="F428" s="227">
        <v>13300</v>
      </c>
      <c r="G428" s="227">
        <v>3991</v>
      </c>
      <c r="H428" s="227">
        <f t="shared" si="21"/>
        <v>13303.333333333332</v>
      </c>
      <c r="I428" s="227">
        <v>0</v>
      </c>
      <c r="J428" s="103"/>
      <c r="K428" s="103"/>
    </row>
    <row r="429" spans="1:11" x14ac:dyDescent="0.25">
      <c r="A429" s="61" t="s">
        <v>524</v>
      </c>
      <c r="B429" s="92" t="str">
        <f>A429&amp;" School District"</f>
        <v>South Shore School District</v>
      </c>
      <c r="C429" s="64">
        <v>0.7</v>
      </c>
      <c r="D429" s="94">
        <f>1-C429</f>
        <v>0.30000000000000004</v>
      </c>
      <c r="E429" s="78">
        <v>11168.8</v>
      </c>
      <c r="F429" s="79">
        <v>1190</v>
      </c>
      <c r="G429" s="80">
        <v>1190</v>
      </c>
      <c r="H429" s="80">
        <f t="shared" si="21"/>
        <v>3966.6666666666661</v>
      </c>
      <c r="I429" s="81">
        <v>9978.7999999999993</v>
      </c>
    </row>
    <row r="430" spans="1:11" x14ac:dyDescent="0.25">
      <c r="A430" s="98" t="s">
        <v>525</v>
      </c>
      <c r="B430" s="102" t="str">
        <f>A430&amp;" School District"</f>
        <v>Southern Door County School District</v>
      </c>
      <c r="C430" s="96">
        <v>0.6</v>
      </c>
      <c r="D430" s="96">
        <f>1-C430</f>
        <v>0.4</v>
      </c>
      <c r="E430" s="97">
        <v>23865.399999999998</v>
      </c>
      <c r="F430" s="227">
        <v>54600</v>
      </c>
      <c r="G430" s="227">
        <v>23865.399999999998</v>
      </c>
      <c r="H430" s="227">
        <f t="shared" si="21"/>
        <v>59663.499999999993</v>
      </c>
      <c r="I430" s="227">
        <v>0</v>
      </c>
      <c r="J430" s="103"/>
      <c r="K430" s="103"/>
    </row>
    <row r="431" spans="1:11" x14ac:dyDescent="0.25">
      <c r="A431" s="61" t="s">
        <v>526</v>
      </c>
      <c r="B431" s="92" t="str">
        <f>A431&amp;" School District"</f>
        <v>Southwestern Wisconsin School District</v>
      </c>
      <c r="C431" s="64">
        <v>0.7</v>
      </c>
      <c r="D431" s="94">
        <f>1-C431</f>
        <v>0.30000000000000004</v>
      </c>
      <c r="E431" s="78">
        <v>21464.400000000001</v>
      </c>
      <c r="F431" s="79">
        <v>0</v>
      </c>
      <c r="G431" s="80">
        <v>0</v>
      </c>
      <c r="H431" s="80">
        <f t="shared" si="21"/>
        <v>0</v>
      </c>
      <c r="I431" s="81">
        <v>21464.400000000001</v>
      </c>
    </row>
    <row r="432" spans="1:11" x14ac:dyDescent="0.25">
      <c r="A432" s="98" t="s">
        <v>527</v>
      </c>
      <c r="B432" s="102" t="str">
        <f>A432&amp;" School District"</f>
        <v>Sparta Area School District</v>
      </c>
      <c r="C432" s="96">
        <v>0.7</v>
      </c>
      <c r="D432" s="96">
        <f>1-C432</f>
        <v>0.30000000000000004</v>
      </c>
      <c r="E432" s="97">
        <v>0</v>
      </c>
      <c r="F432" s="227">
        <v>36400</v>
      </c>
      <c r="G432" s="227">
        <v>0</v>
      </c>
      <c r="H432" s="227">
        <f t="shared" si="21"/>
        <v>0</v>
      </c>
      <c r="I432" s="227">
        <v>0</v>
      </c>
      <c r="J432" s="103"/>
      <c r="K432" s="103"/>
    </row>
    <row r="433" spans="1:11" x14ac:dyDescent="0.25">
      <c r="A433" s="61"/>
      <c r="B433" s="92" t="s">
        <v>1190</v>
      </c>
      <c r="C433" s="64">
        <v>0.7</v>
      </c>
      <c r="D433" s="94">
        <v>0.30000000000000004</v>
      </c>
      <c r="E433" s="78">
        <v>5000</v>
      </c>
      <c r="F433" s="79" t="s">
        <v>1176</v>
      </c>
      <c r="G433" s="80" t="s">
        <v>1176</v>
      </c>
      <c r="H433" s="80" t="s">
        <v>1176</v>
      </c>
      <c r="I433" s="81" t="s">
        <v>1176</v>
      </c>
    </row>
    <row r="434" spans="1:11" x14ac:dyDescent="0.25">
      <c r="A434" s="98" t="s">
        <v>528</v>
      </c>
      <c r="B434" s="102" t="str">
        <f>A434&amp;" School District"</f>
        <v>Spencer School District</v>
      </c>
      <c r="C434" s="96">
        <v>0.7</v>
      </c>
      <c r="D434" s="96">
        <f>1-C434</f>
        <v>0.30000000000000004</v>
      </c>
      <c r="E434" s="97">
        <v>219.99999999999636</v>
      </c>
      <c r="F434" s="227">
        <v>0</v>
      </c>
      <c r="G434" s="227">
        <v>0</v>
      </c>
      <c r="H434" s="227">
        <f t="shared" ref="H434:H442" si="22">G434/D434</f>
        <v>0</v>
      </c>
      <c r="I434" s="227">
        <v>219.99999999999636</v>
      </c>
      <c r="J434" s="103"/>
      <c r="K434" s="103"/>
    </row>
    <row r="435" spans="1:11" x14ac:dyDescent="0.25">
      <c r="A435" s="61" t="s">
        <v>529</v>
      </c>
      <c r="B435" s="92" t="str">
        <f>A435&amp;" School District"</f>
        <v>Spooner School District</v>
      </c>
      <c r="C435" s="64">
        <v>0.7</v>
      </c>
      <c r="D435" s="94">
        <f>1-C435</f>
        <v>0.30000000000000004</v>
      </c>
      <c r="E435" s="78">
        <v>0</v>
      </c>
      <c r="F435" s="79">
        <v>1330</v>
      </c>
      <c r="G435" s="80">
        <v>0</v>
      </c>
      <c r="H435" s="80">
        <f t="shared" si="22"/>
        <v>0</v>
      </c>
      <c r="I435" s="81">
        <v>0</v>
      </c>
    </row>
    <row r="436" spans="1:11" x14ac:dyDescent="0.25">
      <c r="A436" s="98"/>
      <c r="B436" s="102" t="s">
        <v>1173</v>
      </c>
      <c r="C436" s="96">
        <v>0.6</v>
      </c>
      <c r="D436" s="96">
        <v>0.4</v>
      </c>
      <c r="E436" s="97">
        <v>7500</v>
      </c>
      <c r="F436" s="227">
        <v>9582.23</v>
      </c>
      <c r="G436" s="227">
        <v>7500</v>
      </c>
      <c r="H436" s="227">
        <f t="shared" si="22"/>
        <v>18750</v>
      </c>
      <c r="I436" s="227">
        <v>0</v>
      </c>
      <c r="J436" s="103"/>
      <c r="K436" s="103"/>
    </row>
    <row r="437" spans="1:11" x14ac:dyDescent="0.25">
      <c r="A437" s="61"/>
      <c r="B437" s="92" t="s">
        <v>1173</v>
      </c>
      <c r="C437" s="64">
        <v>0.6</v>
      </c>
      <c r="D437" s="94">
        <v>0.4</v>
      </c>
      <c r="E437" s="78">
        <v>5000</v>
      </c>
      <c r="F437" s="79">
        <v>22978.18</v>
      </c>
      <c r="G437" s="80">
        <v>5000</v>
      </c>
      <c r="H437" s="80">
        <f t="shared" si="22"/>
        <v>12500</v>
      </c>
      <c r="I437" s="81">
        <v>0</v>
      </c>
    </row>
    <row r="438" spans="1:11" x14ac:dyDescent="0.25">
      <c r="A438" s="98"/>
      <c r="B438" s="102" t="s">
        <v>1387</v>
      </c>
      <c r="C438" s="96">
        <v>0.6</v>
      </c>
      <c r="D438" s="96">
        <v>0.4</v>
      </c>
      <c r="E438" s="97">
        <v>7500</v>
      </c>
      <c r="F438" s="227">
        <v>9582.23</v>
      </c>
      <c r="G438" s="227">
        <v>7500</v>
      </c>
      <c r="H438" s="227">
        <f t="shared" si="22"/>
        <v>18750</v>
      </c>
      <c r="I438" s="227">
        <v>0</v>
      </c>
      <c r="J438" s="103"/>
      <c r="K438" s="103"/>
    </row>
    <row r="439" spans="1:11" x14ac:dyDescent="0.25">
      <c r="A439" s="61" t="s">
        <v>530</v>
      </c>
      <c r="B439" s="92" t="str">
        <f>A439&amp;" School District"</f>
        <v>Spring Valley School District</v>
      </c>
      <c r="C439" s="64">
        <v>0.6</v>
      </c>
      <c r="D439" s="94">
        <f>1-C439</f>
        <v>0.4</v>
      </c>
      <c r="E439" s="78">
        <v>8681.1999999999971</v>
      </c>
      <c r="F439" s="79">
        <v>36600</v>
      </c>
      <c r="G439" s="80">
        <v>8681.1999999999971</v>
      </c>
      <c r="H439" s="80">
        <f t="shared" si="22"/>
        <v>21702.999999999993</v>
      </c>
      <c r="I439" s="81">
        <v>0</v>
      </c>
    </row>
    <row r="440" spans="1:11" x14ac:dyDescent="0.25">
      <c r="A440" s="98"/>
      <c r="B440" s="102" t="s">
        <v>1388</v>
      </c>
      <c r="C440" s="96">
        <v>0.6</v>
      </c>
      <c r="D440" s="96">
        <v>0.4</v>
      </c>
      <c r="E440" s="97">
        <v>10000</v>
      </c>
      <c r="F440" s="227">
        <v>17966.669999999998</v>
      </c>
      <c r="G440" s="227">
        <v>10000</v>
      </c>
      <c r="H440" s="227">
        <f t="shared" si="22"/>
        <v>25000</v>
      </c>
      <c r="I440" s="227">
        <v>0</v>
      </c>
      <c r="J440" s="103"/>
      <c r="K440" s="103"/>
    </row>
    <row r="441" spans="1:11" x14ac:dyDescent="0.25">
      <c r="A441" s="61" t="s">
        <v>531</v>
      </c>
      <c r="B441" s="92" t="str">
        <f>A441&amp;" School District"</f>
        <v>Stanley-Boyd Area School District</v>
      </c>
      <c r="C441" s="64">
        <v>0.7</v>
      </c>
      <c r="D441" s="94">
        <f>1-C441</f>
        <v>0.30000000000000004</v>
      </c>
      <c r="E441" s="78">
        <v>10</v>
      </c>
      <c r="F441" s="79">
        <v>4900</v>
      </c>
      <c r="G441" s="80">
        <v>10</v>
      </c>
      <c r="H441" s="80">
        <f t="shared" si="22"/>
        <v>33.333333333333329</v>
      </c>
      <c r="I441" s="81">
        <v>0</v>
      </c>
    </row>
    <row r="442" spans="1:11" x14ac:dyDescent="0.25">
      <c r="A442" s="98" t="s">
        <v>532</v>
      </c>
      <c r="B442" s="102" t="str">
        <f>A442&amp;" School District"</f>
        <v>Stockbridge School District</v>
      </c>
      <c r="C442" s="96">
        <v>0.5</v>
      </c>
      <c r="D442" s="96">
        <f>1-C442</f>
        <v>0.5</v>
      </c>
      <c r="E442" s="97">
        <v>16000</v>
      </c>
      <c r="F442" s="227">
        <v>5500</v>
      </c>
      <c r="G442" s="227">
        <v>5500</v>
      </c>
      <c r="H442" s="227">
        <f t="shared" si="22"/>
        <v>11000</v>
      </c>
      <c r="I442" s="227">
        <v>10500</v>
      </c>
      <c r="J442" s="103"/>
      <c r="K442" s="103"/>
    </row>
    <row r="443" spans="1:11" x14ac:dyDescent="0.25">
      <c r="A443" s="61"/>
      <c r="B443" s="92" t="s">
        <v>1191</v>
      </c>
      <c r="C443" s="64">
        <v>0.5</v>
      </c>
      <c r="D443" s="94">
        <v>0.5</v>
      </c>
      <c r="E443" s="78">
        <v>5000</v>
      </c>
      <c r="F443" s="79" t="s">
        <v>1176</v>
      </c>
      <c r="G443" s="80" t="s">
        <v>1176</v>
      </c>
      <c r="H443" s="80" t="s">
        <v>1176</v>
      </c>
      <c r="I443" s="81" t="s">
        <v>1176</v>
      </c>
    </row>
    <row r="444" spans="1:11" x14ac:dyDescent="0.25">
      <c r="A444" s="98" t="s">
        <v>533</v>
      </c>
      <c r="B444" s="102" t="str">
        <f>A444&amp;" School District"</f>
        <v>Stratford School District</v>
      </c>
      <c r="C444" s="96">
        <v>0.5</v>
      </c>
      <c r="D444" s="96">
        <f>1-C444</f>
        <v>0.5</v>
      </c>
      <c r="E444" s="97">
        <v>22160</v>
      </c>
      <c r="F444" s="227">
        <v>55000</v>
      </c>
      <c r="G444" s="227">
        <v>22160</v>
      </c>
      <c r="H444" s="227">
        <f t="shared" ref="H444:H451" si="23">G444/D444</f>
        <v>44320</v>
      </c>
      <c r="I444" s="227">
        <v>0</v>
      </c>
      <c r="J444" s="103"/>
      <c r="K444" s="103"/>
    </row>
    <row r="445" spans="1:11" x14ac:dyDescent="0.25">
      <c r="A445" s="61"/>
      <c r="B445" s="92" t="s">
        <v>1389</v>
      </c>
      <c r="C445" s="64">
        <v>0.6</v>
      </c>
      <c r="D445" s="94">
        <v>0.4</v>
      </c>
      <c r="E445" s="78">
        <v>4597</v>
      </c>
      <c r="F445" s="79">
        <v>11259.12</v>
      </c>
      <c r="G445" s="80">
        <v>4597</v>
      </c>
      <c r="H445" s="80">
        <f t="shared" si="23"/>
        <v>11492.5</v>
      </c>
      <c r="I445" s="81">
        <v>0</v>
      </c>
    </row>
    <row r="446" spans="1:11" x14ac:dyDescent="0.25">
      <c r="A446" s="98"/>
      <c r="B446" s="102" t="s">
        <v>1390</v>
      </c>
      <c r="C446" s="96">
        <v>0.7</v>
      </c>
      <c r="D446" s="96">
        <v>0.30000000000000004</v>
      </c>
      <c r="E446" s="97">
        <v>7500</v>
      </c>
      <c r="F446" s="227">
        <v>9582.23</v>
      </c>
      <c r="G446" s="227">
        <v>7500</v>
      </c>
      <c r="H446" s="227">
        <f t="shared" si="23"/>
        <v>24999.999999999996</v>
      </c>
      <c r="I446" s="227">
        <v>0</v>
      </c>
      <c r="J446" s="103"/>
      <c r="K446" s="103"/>
    </row>
    <row r="447" spans="1:11" x14ac:dyDescent="0.25">
      <c r="A447" s="61" t="s">
        <v>534</v>
      </c>
      <c r="B447" s="92" t="str">
        <f>A447&amp;" School District"</f>
        <v>Superior School District</v>
      </c>
      <c r="C447" s="64">
        <v>0.6</v>
      </c>
      <c r="D447" s="94">
        <f>1-C447</f>
        <v>0.4</v>
      </c>
      <c r="E447" s="78">
        <v>60000</v>
      </c>
      <c r="F447" s="79">
        <v>35400</v>
      </c>
      <c r="G447" s="80">
        <v>35400</v>
      </c>
      <c r="H447" s="80">
        <f t="shared" si="23"/>
        <v>88500</v>
      </c>
      <c r="I447" s="81">
        <v>24600</v>
      </c>
    </row>
    <row r="448" spans="1:11" x14ac:dyDescent="0.25">
      <c r="A448" s="98"/>
      <c r="B448" s="102" t="s">
        <v>1391</v>
      </c>
      <c r="C448" s="96">
        <v>0.7</v>
      </c>
      <c r="D448" s="96">
        <v>0.30000000000000004</v>
      </c>
      <c r="E448" s="97">
        <v>7500</v>
      </c>
      <c r="F448" s="227">
        <v>9582.23</v>
      </c>
      <c r="G448" s="227">
        <v>7500</v>
      </c>
      <c r="H448" s="227">
        <f t="shared" si="23"/>
        <v>24999.999999999996</v>
      </c>
      <c r="I448" s="227">
        <v>0</v>
      </c>
      <c r="J448" s="103"/>
      <c r="K448" s="103"/>
    </row>
    <row r="449" spans="1:11" x14ac:dyDescent="0.25">
      <c r="A449" s="61" t="s">
        <v>535</v>
      </c>
      <c r="B449" s="92" t="str">
        <f>A449&amp;" School District"</f>
        <v>Suring School District</v>
      </c>
      <c r="C449" s="64">
        <v>0.7</v>
      </c>
      <c r="D449" s="94">
        <f>1-C449</f>
        <v>0.30000000000000004</v>
      </c>
      <c r="E449" s="78">
        <v>6451.4999999999964</v>
      </c>
      <c r="F449" s="79">
        <v>0</v>
      </c>
      <c r="G449" s="80">
        <v>0</v>
      </c>
      <c r="H449" s="80">
        <f t="shared" si="23"/>
        <v>0</v>
      </c>
      <c r="I449" s="81">
        <v>6451.4999999999964</v>
      </c>
    </row>
    <row r="450" spans="1:11" x14ac:dyDescent="0.25">
      <c r="A450" s="98"/>
      <c r="B450" s="102" t="s">
        <v>1392</v>
      </c>
      <c r="C450" s="96">
        <v>0.7</v>
      </c>
      <c r="D450" s="96">
        <v>0.30000000000000004</v>
      </c>
      <c r="E450" s="97">
        <v>4698</v>
      </c>
      <c r="F450" s="227">
        <v>9582.23</v>
      </c>
      <c r="G450" s="227">
        <v>4698</v>
      </c>
      <c r="H450" s="227">
        <f t="shared" si="23"/>
        <v>15659.999999999998</v>
      </c>
      <c r="I450" s="227">
        <v>0</v>
      </c>
      <c r="J450" s="103"/>
      <c r="K450" s="103"/>
    </row>
    <row r="451" spans="1:11" x14ac:dyDescent="0.25">
      <c r="A451" s="61"/>
      <c r="B451" s="92" t="s">
        <v>1393</v>
      </c>
      <c r="C451" s="64">
        <v>0.6</v>
      </c>
      <c r="D451" s="94">
        <v>0.4</v>
      </c>
      <c r="E451" s="78">
        <v>7500</v>
      </c>
      <c r="F451" s="79">
        <v>9582.23</v>
      </c>
      <c r="G451" s="80">
        <v>7500</v>
      </c>
      <c r="H451" s="80">
        <f t="shared" si="23"/>
        <v>18750</v>
      </c>
      <c r="I451" s="81">
        <v>0</v>
      </c>
    </row>
    <row r="452" spans="1:11" x14ac:dyDescent="0.25">
      <c r="A452" s="98"/>
      <c r="B452" s="102" t="s">
        <v>1394</v>
      </c>
      <c r="C452" s="96">
        <v>0.7</v>
      </c>
      <c r="D452" s="96">
        <v>0.30000000000000004</v>
      </c>
      <c r="E452" s="97">
        <v>10000</v>
      </c>
      <c r="F452" s="227" t="s">
        <v>1176</v>
      </c>
      <c r="G452" s="227" t="s">
        <v>1176</v>
      </c>
      <c r="H452" s="227" t="s">
        <v>1176</v>
      </c>
      <c r="I452" s="227" t="s">
        <v>1176</v>
      </c>
      <c r="J452" s="103"/>
      <c r="K452" s="103"/>
    </row>
    <row r="453" spans="1:11" x14ac:dyDescent="0.25">
      <c r="A453" s="61"/>
      <c r="B453" s="92" t="s">
        <v>1395</v>
      </c>
      <c r="C453" s="64">
        <v>0.7</v>
      </c>
      <c r="D453" s="94">
        <v>0.30000000000000004</v>
      </c>
      <c r="E453" s="78">
        <v>7500</v>
      </c>
      <c r="F453" s="79">
        <v>16768.900000000001</v>
      </c>
      <c r="G453" s="80">
        <v>7500</v>
      </c>
      <c r="H453" s="80">
        <f t="shared" ref="H453:H461" si="24">G453/D453</f>
        <v>24999.999999999996</v>
      </c>
      <c r="I453" s="81">
        <v>0</v>
      </c>
    </row>
    <row r="454" spans="1:11" x14ac:dyDescent="0.25">
      <c r="A454" s="98" t="s">
        <v>536</v>
      </c>
      <c r="B454" s="102" t="str">
        <f>A454&amp;" School District"</f>
        <v>Thorp School District</v>
      </c>
      <c r="C454" s="96">
        <v>0.7</v>
      </c>
      <c r="D454" s="96">
        <f>1-C454</f>
        <v>0.30000000000000004</v>
      </c>
      <c r="E454" s="97">
        <v>0</v>
      </c>
      <c r="F454" s="227">
        <v>4200</v>
      </c>
      <c r="G454" s="227">
        <v>0</v>
      </c>
      <c r="H454" s="227">
        <f t="shared" si="24"/>
        <v>0</v>
      </c>
      <c r="I454" s="227">
        <v>0</v>
      </c>
      <c r="J454" s="103"/>
      <c r="K454" s="103"/>
    </row>
    <row r="455" spans="1:11" x14ac:dyDescent="0.25">
      <c r="A455" s="61" t="s">
        <v>537</v>
      </c>
      <c r="B455" s="92" t="str">
        <f>A455&amp;" School District"</f>
        <v>Three Lakes School District</v>
      </c>
      <c r="C455" s="64">
        <v>0.7</v>
      </c>
      <c r="D455" s="94">
        <f>1-C455</f>
        <v>0.30000000000000004</v>
      </c>
      <c r="E455" s="78">
        <v>1012.0999999999985</v>
      </c>
      <c r="F455" s="79">
        <v>2100</v>
      </c>
      <c r="G455" s="80">
        <v>1012.0999999999985</v>
      </c>
      <c r="H455" s="80">
        <f t="shared" si="24"/>
        <v>3373.6666666666615</v>
      </c>
      <c r="I455" s="81">
        <v>0</v>
      </c>
    </row>
    <row r="456" spans="1:11" x14ac:dyDescent="0.25">
      <c r="A456" s="98"/>
      <c r="B456" s="102" t="s">
        <v>1192</v>
      </c>
      <c r="C456" s="96">
        <v>0.8</v>
      </c>
      <c r="D456" s="96">
        <v>0.19999999999999996</v>
      </c>
      <c r="E456" s="97">
        <v>5000</v>
      </c>
      <c r="F456" s="227">
        <v>9582.23</v>
      </c>
      <c r="G456" s="227">
        <v>5000</v>
      </c>
      <c r="H456" s="227">
        <f t="shared" si="24"/>
        <v>25000.000000000007</v>
      </c>
      <c r="I456" s="227">
        <v>0</v>
      </c>
      <c r="J456" s="103"/>
      <c r="K456" s="103"/>
    </row>
    <row r="457" spans="1:11" x14ac:dyDescent="0.25">
      <c r="A457" s="61" t="s">
        <v>538</v>
      </c>
      <c r="B457" s="92" t="str">
        <f>A457&amp;" School District"</f>
        <v>Tigerton School District</v>
      </c>
      <c r="C457" s="64">
        <v>0.8</v>
      </c>
      <c r="D457" s="94">
        <f>1-C457</f>
        <v>0.19999999999999996</v>
      </c>
      <c r="E457" s="78">
        <v>30000</v>
      </c>
      <c r="F457" s="79">
        <v>0</v>
      </c>
      <c r="G457" s="80">
        <v>0</v>
      </c>
      <c r="H457" s="80">
        <f t="shared" si="24"/>
        <v>0</v>
      </c>
      <c r="I457" s="81">
        <v>30000</v>
      </c>
    </row>
    <row r="458" spans="1:11" x14ac:dyDescent="0.25">
      <c r="A458" s="98" t="s">
        <v>539</v>
      </c>
      <c r="B458" s="102" t="str">
        <f>A458&amp;" School District"</f>
        <v>Tomah Area School District</v>
      </c>
      <c r="C458" s="96">
        <v>0.7</v>
      </c>
      <c r="D458" s="96">
        <f>1-C458</f>
        <v>0.30000000000000004</v>
      </c>
      <c r="E458" s="97">
        <v>0</v>
      </c>
      <c r="F458" s="227">
        <v>323400</v>
      </c>
      <c r="G458" s="227">
        <v>0</v>
      </c>
      <c r="H458" s="227">
        <f t="shared" si="24"/>
        <v>0</v>
      </c>
      <c r="I458" s="227">
        <v>0</v>
      </c>
      <c r="J458" s="103"/>
      <c r="K458" s="103"/>
    </row>
    <row r="459" spans="1:11" x14ac:dyDescent="0.25">
      <c r="A459" s="61" t="s">
        <v>540</v>
      </c>
      <c r="B459" s="92" t="str">
        <f>A459&amp;" School District"</f>
        <v>Tomahawk School District</v>
      </c>
      <c r="C459" s="64">
        <v>0.7</v>
      </c>
      <c r="D459" s="94">
        <f>1-C459</f>
        <v>0.30000000000000004</v>
      </c>
      <c r="E459" s="78">
        <v>0.29999999999563443</v>
      </c>
      <c r="F459" s="79">
        <v>0</v>
      </c>
      <c r="G459" s="80">
        <v>0</v>
      </c>
      <c r="H459" s="80">
        <f t="shared" si="24"/>
        <v>0</v>
      </c>
      <c r="I459" s="81">
        <v>0.29999999999563443</v>
      </c>
    </row>
    <row r="460" spans="1:11" x14ac:dyDescent="0.25">
      <c r="A460" s="98" t="s">
        <v>541</v>
      </c>
      <c r="B460" s="102" t="str">
        <f>A460&amp;" School District"</f>
        <v>Tomorrow River School District</v>
      </c>
      <c r="C460" s="96">
        <v>0.6</v>
      </c>
      <c r="D460" s="96">
        <f>1-C460</f>
        <v>0.4</v>
      </c>
      <c r="E460" s="97">
        <v>27.599999999998545</v>
      </c>
      <c r="F460" s="227">
        <v>24000</v>
      </c>
      <c r="G460" s="227">
        <v>27.599999999998545</v>
      </c>
      <c r="H460" s="227">
        <f t="shared" si="24"/>
        <v>68.999999999996362</v>
      </c>
      <c r="I460" s="227">
        <v>0</v>
      </c>
      <c r="J460" s="103"/>
      <c r="K460" s="103"/>
    </row>
    <row r="461" spans="1:11" x14ac:dyDescent="0.25">
      <c r="A461" s="61" t="s">
        <v>542</v>
      </c>
      <c r="B461" s="92" t="str">
        <f>A461&amp;" School District"</f>
        <v>Tri-County Area School District</v>
      </c>
      <c r="C461" s="64">
        <v>0.8</v>
      </c>
      <c r="D461" s="94">
        <f>1-C461</f>
        <v>0.19999999999999996</v>
      </c>
      <c r="E461" s="78">
        <v>1401.4000000000015</v>
      </c>
      <c r="F461" s="79">
        <v>2080</v>
      </c>
      <c r="G461" s="80">
        <v>1401.4000000000015</v>
      </c>
      <c r="H461" s="80">
        <f t="shared" si="24"/>
        <v>7007.0000000000091</v>
      </c>
      <c r="I461" s="81">
        <v>0</v>
      </c>
    </row>
    <row r="462" spans="1:11" x14ac:dyDescent="0.25">
      <c r="A462" s="98"/>
      <c r="B462" s="102" t="s">
        <v>1396</v>
      </c>
      <c r="C462" s="96">
        <v>0.7</v>
      </c>
      <c r="D462" s="96">
        <v>0.30000000000000004</v>
      </c>
      <c r="E462" s="97">
        <v>5000</v>
      </c>
      <c r="F462" s="227" t="s">
        <v>1176</v>
      </c>
      <c r="G462" s="227" t="s">
        <v>1176</v>
      </c>
      <c r="H462" s="227" t="s">
        <v>1176</v>
      </c>
      <c r="I462" s="227" t="s">
        <v>1176</v>
      </c>
      <c r="J462" s="103"/>
      <c r="K462" s="103"/>
    </row>
    <row r="463" spans="1:11" x14ac:dyDescent="0.25">
      <c r="A463" s="61" t="s">
        <v>543</v>
      </c>
      <c r="B463" s="92" t="str">
        <f>A463&amp;" School District"</f>
        <v>Turtle Lake School District</v>
      </c>
      <c r="C463" s="64">
        <v>0.7</v>
      </c>
      <c r="D463" s="94">
        <f>1-C463</f>
        <v>0.30000000000000004</v>
      </c>
      <c r="E463" s="78">
        <v>0</v>
      </c>
      <c r="F463" s="79">
        <v>0</v>
      </c>
      <c r="G463" s="80">
        <v>0</v>
      </c>
      <c r="H463" s="80">
        <f t="shared" ref="H463:H470" si="25">G463/D463</f>
        <v>0</v>
      </c>
      <c r="I463" s="81">
        <v>0</v>
      </c>
    </row>
    <row r="464" spans="1:11" x14ac:dyDescent="0.25">
      <c r="A464" s="98" t="s">
        <v>544</v>
      </c>
      <c r="B464" s="102" t="str">
        <f>A464&amp;" School District"</f>
        <v>Union Grove UHS School District</v>
      </c>
      <c r="C464" s="96">
        <v>0</v>
      </c>
      <c r="D464" s="96">
        <f>1-C464</f>
        <v>1</v>
      </c>
      <c r="E464" s="97">
        <v>0</v>
      </c>
      <c r="F464" s="227">
        <v>0</v>
      </c>
      <c r="G464" s="227">
        <v>0</v>
      </c>
      <c r="H464" s="227">
        <f t="shared" si="25"/>
        <v>0</v>
      </c>
      <c r="I464" s="227">
        <v>0</v>
      </c>
      <c r="J464" s="103"/>
      <c r="K464" s="103"/>
    </row>
    <row r="465" spans="1:11" x14ac:dyDescent="0.25">
      <c r="A465" s="61" t="s">
        <v>545</v>
      </c>
      <c r="B465" s="92" t="str">
        <f>A465&amp;" School District"</f>
        <v>Unity School District</v>
      </c>
      <c r="C465" s="64">
        <v>0.8</v>
      </c>
      <c r="D465" s="94">
        <f>1-C465</f>
        <v>0.19999999999999996</v>
      </c>
      <c r="E465" s="78">
        <v>43320</v>
      </c>
      <c r="F465" s="79">
        <v>800</v>
      </c>
      <c r="G465" s="80">
        <v>800</v>
      </c>
      <c r="H465" s="80">
        <f t="shared" si="25"/>
        <v>4000.0000000000009</v>
      </c>
      <c r="I465" s="81">
        <v>42520</v>
      </c>
    </row>
    <row r="466" spans="1:11" x14ac:dyDescent="0.25">
      <c r="A466" s="98" t="s">
        <v>546</v>
      </c>
      <c r="B466" s="102" t="str">
        <f>A466&amp;" School District"</f>
        <v>Valders Area School District</v>
      </c>
      <c r="C466" s="96">
        <v>0.5</v>
      </c>
      <c r="D466" s="96">
        <f>1-C466</f>
        <v>0.5</v>
      </c>
      <c r="E466" s="97">
        <v>10155</v>
      </c>
      <c r="F466" s="227">
        <v>23500</v>
      </c>
      <c r="G466" s="227">
        <v>10155</v>
      </c>
      <c r="H466" s="227">
        <f t="shared" si="25"/>
        <v>20310</v>
      </c>
      <c r="I466" s="227">
        <v>0</v>
      </c>
      <c r="J466" s="103"/>
      <c r="K466" s="103"/>
    </row>
    <row r="467" spans="1:11" x14ac:dyDescent="0.25">
      <c r="A467" s="61"/>
      <c r="B467" s="92" t="s">
        <v>1397</v>
      </c>
      <c r="C467" s="64">
        <v>0.8</v>
      </c>
      <c r="D467" s="94">
        <v>0.19999999999999996</v>
      </c>
      <c r="E467" s="78">
        <v>10000</v>
      </c>
      <c r="F467" s="79">
        <v>37646.17</v>
      </c>
      <c r="G467" s="80">
        <v>10000</v>
      </c>
      <c r="H467" s="80">
        <f t="shared" si="25"/>
        <v>50000.000000000015</v>
      </c>
      <c r="I467" s="81">
        <v>0</v>
      </c>
    </row>
    <row r="468" spans="1:11" x14ac:dyDescent="0.25">
      <c r="A468" s="98"/>
      <c r="B468" s="102" t="s">
        <v>1398</v>
      </c>
      <c r="C468" s="96">
        <v>0.8</v>
      </c>
      <c r="D468" s="96">
        <v>0.19999999999999996</v>
      </c>
      <c r="E468" s="97">
        <v>5000</v>
      </c>
      <c r="F468" s="227">
        <v>10530.87</v>
      </c>
      <c r="G468" s="227">
        <v>5000</v>
      </c>
      <c r="H468" s="227">
        <f t="shared" si="25"/>
        <v>25000.000000000007</v>
      </c>
      <c r="I468" s="227">
        <v>0</v>
      </c>
      <c r="J468" s="103"/>
      <c r="K468" s="103"/>
    </row>
    <row r="469" spans="1:11" x14ac:dyDescent="0.25">
      <c r="A469" s="61" t="s">
        <v>547</v>
      </c>
      <c r="B469" s="92" t="str">
        <f>A469&amp;" School District"</f>
        <v>Viroqua Area School District</v>
      </c>
      <c r="C469" s="64">
        <v>0.7</v>
      </c>
      <c r="D469" s="94">
        <f>1-C469</f>
        <v>0.30000000000000004</v>
      </c>
      <c r="E469" s="78">
        <v>600.5</v>
      </c>
      <c r="F469" s="79">
        <v>30100</v>
      </c>
      <c r="G469" s="80">
        <v>600.5</v>
      </c>
      <c r="H469" s="80">
        <f t="shared" si="25"/>
        <v>2001.6666666666663</v>
      </c>
      <c r="I469" s="81">
        <v>0</v>
      </c>
    </row>
    <row r="470" spans="1:11" x14ac:dyDescent="0.25">
      <c r="A470" s="98" t="s">
        <v>548</v>
      </c>
      <c r="B470" s="102" t="str">
        <f>A470&amp;" School District"</f>
        <v>Wabeno Area School District</v>
      </c>
      <c r="C470" s="96">
        <v>0.8</v>
      </c>
      <c r="D470" s="96">
        <f>1-C470</f>
        <v>0.19999999999999996</v>
      </c>
      <c r="E470" s="97">
        <v>30000</v>
      </c>
      <c r="F470" s="227">
        <v>560</v>
      </c>
      <c r="G470" s="227">
        <v>560</v>
      </c>
      <c r="H470" s="227">
        <f t="shared" si="25"/>
        <v>2800.0000000000005</v>
      </c>
      <c r="I470" s="227">
        <v>29440</v>
      </c>
      <c r="J470" s="103"/>
      <c r="K470" s="103"/>
    </row>
    <row r="471" spans="1:11" x14ac:dyDescent="0.25">
      <c r="A471" s="61"/>
      <c r="B471" s="92" t="s">
        <v>1399</v>
      </c>
      <c r="C471" s="64">
        <v>0.8</v>
      </c>
      <c r="D471" s="94">
        <v>0.19999999999999996</v>
      </c>
      <c r="E471" s="78">
        <v>5000</v>
      </c>
      <c r="F471" s="79" t="s">
        <v>1176</v>
      </c>
      <c r="G471" s="80" t="s">
        <v>1176</v>
      </c>
      <c r="H471" s="80" t="s">
        <v>1176</v>
      </c>
      <c r="I471" s="81" t="s">
        <v>1176</v>
      </c>
    </row>
    <row r="472" spans="1:11" x14ac:dyDescent="0.25">
      <c r="A472" s="98"/>
      <c r="B472" s="102" t="s">
        <v>1400</v>
      </c>
      <c r="C472" s="96">
        <v>0.7</v>
      </c>
      <c r="D472" s="96">
        <v>0.30000000000000004</v>
      </c>
      <c r="E472" s="97">
        <v>10000</v>
      </c>
      <c r="F472" s="227">
        <v>16323.32</v>
      </c>
      <c r="G472" s="227">
        <v>10000</v>
      </c>
      <c r="H472" s="227">
        <f t="shared" ref="H472:H480" si="26">G472/D472</f>
        <v>33333.333333333328</v>
      </c>
      <c r="I472" s="227">
        <v>0</v>
      </c>
      <c r="J472" s="103"/>
      <c r="K472" s="103"/>
    </row>
    <row r="473" spans="1:11" x14ac:dyDescent="0.25">
      <c r="A473" s="61"/>
      <c r="B473" s="92" t="s">
        <v>1401</v>
      </c>
      <c r="C473" s="64">
        <v>0.7</v>
      </c>
      <c r="D473" s="94">
        <v>0.30000000000000004</v>
      </c>
      <c r="E473" s="78">
        <v>7500</v>
      </c>
      <c r="F473" s="79">
        <v>11606.47</v>
      </c>
      <c r="G473" s="80">
        <v>7500</v>
      </c>
      <c r="H473" s="80">
        <f t="shared" si="26"/>
        <v>24999.999999999996</v>
      </c>
      <c r="I473" s="81">
        <v>0</v>
      </c>
    </row>
    <row r="474" spans="1:11" x14ac:dyDescent="0.25">
      <c r="A474" s="98" t="s">
        <v>549</v>
      </c>
      <c r="B474" s="102" t="str">
        <f>A474&amp;" School District"</f>
        <v>Washburn School District</v>
      </c>
      <c r="C474" s="96">
        <v>0.7</v>
      </c>
      <c r="D474" s="96">
        <f>1-C474</f>
        <v>0.30000000000000004</v>
      </c>
      <c r="E474" s="97">
        <v>0</v>
      </c>
      <c r="F474" s="227">
        <v>910</v>
      </c>
      <c r="G474" s="227">
        <v>0</v>
      </c>
      <c r="H474" s="227">
        <f t="shared" si="26"/>
        <v>0</v>
      </c>
      <c r="I474" s="227">
        <v>0</v>
      </c>
      <c r="J474" s="103"/>
      <c r="K474" s="103"/>
    </row>
    <row r="475" spans="1:11" x14ac:dyDescent="0.25">
      <c r="A475" s="61"/>
      <c r="B475" s="92" t="s">
        <v>1193</v>
      </c>
      <c r="C475" s="64">
        <v>0.7</v>
      </c>
      <c r="D475" s="94">
        <v>0.30000000000000004</v>
      </c>
      <c r="E475" s="78">
        <v>5000</v>
      </c>
      <c r="F475" s="79">
        <v>9582.23</v>
      </c>
      <c r="G475" s="80">
        <v>5000</v>
      </c>
      <c r="H475" s="80">
        <f t="shared" si="26"/>
        <v>16666.666666666664</v>
      </c>
      <c r="I475" s="81">
        <v>0</v>
      </c>
    </row>
    <row r="476" spans="1:11" x14ac:dyDescent="0.25">
      <c r="A476" s="98" t="s">
        <v>550</v>
      </c>
      <c r="B476" s="102" t="str">
        <f>A476&amp;" School District"</f>
        <v>Washington School District</v>
      </c>
      <c r="C476" s="96">
        <v>0.7</v>
      </c>
      <c r="D476" s="96">
        <f>1-C476</f>
        <v>0.30000000000000004</v>
      </c>
      <c r="E476" s="97">
        <v>3849.75</v>
      </c>
      <c r="F476" s="227">
        <v>350</v>
      </c>
      <c r="G476" s="227">
        <v>350</v>
      </c>
      <c r="H476" s="227">
        <f t="shared" si="26"/>
        <v>1166.6666666666665</v>
      </c>
      <c r="I476" s="227">
        <v>3499.75</v>
      </c>
      <c r="J476" s="103"/>
      <c r="K476" s="103"/>
    </row>
    <row r="477" spans="1:11" x14ac:dyDescent="0.25">
      <c r="A477" s="61" t="s">
        <v>551</v>
      </c>
      <c r="B477" s="92" t="str">
        <f>A477&amp;" School District"</f>
        <v>Waterford UHS School District</v>
      </c>
      <c r="C477" s="64">
        <v>0.5</v>
      </c>
      <c r="D477" s="94">
        <f>1-C477</f>
        <v>0.5</v>
      </c>
      <c r="E477" s="78">
        <v>45200</v>
      </c>
      <c r="F477" s="79">
        <v>48000</v>
      </c>
      <c r="G477" s="80">
        <v>45200</v>
      </c>
      <c r="H477" s="80">
        <f t="shared" si="26"/>
        <v>90400</v>
      </c>
      <c r="I477" s="81">
        <v>0</v>
      </c>
    </row>
    <row r="478" spans="1:11" x14ac:dyDescent="0.25">
      <c r="A478" s="98" t="s">
        <v>552</v>
      </c>
      <c r="B478" s="102" t="str">
        <f>A478&amp;" School District"</f>
        <v>Waterloo School District</v>
      </c>
      <c r="C478" s="96">
        <v>0.6</v>
      </c>
      <c r="D478" s="96">
        <f>1-C478</f>
        <v>0.4</v>
      </c>
      <c r="E478" s="97">
        <v>34600</v>
      </c>
      <c r="F478" s="227">
        <v>33000</v>
      </c>
      <c r="G478" s="227">
        <v>33000</v>
      </c>
      <c r="H478" s="227">
        <f t="shared" si="26"/>
        <v>82500</v>
      </c>
      <c r="I478" s="227">
        <v>1600</v>
      </c>
      <c r="J478" s="103"/>
      <c r="K478" s="103"/>
    </row>
    <row r="479" spans="1:11" x14ac:dyDescent="0.25">
      <c r="A479" s="61" t="s">
        <v>553</v>
      </c>
      <c r="B479" s="92" t="str">
        <f>A479&amp;" School District"</f>
        <v>Waupaca School District</v>
      </c>
      <c r="C479" s="64">
        <v>0.7</v>
      </c>
      <c r="D479" s="94">
        <f>1-C479</f>
        <v>0.30000000000000004</v>
      </c>
      <c r="E479" s="78">
        <v>465.59999999999854</v>
      </c>
      <c r="F479" s="79">
        <v>6300</v>
      </c>
      <c r="G479" s="80">
        <v>465.59999999999854</v>
      </c>
      <c r="H479" s="80">
        <f t="shared" si="26"/>
        <v>1551.999999999995</v>
      </c>
      <c r="I479" s="81">
        <v>0</v>
      </c>
    </row>
    <row r="480" spans="1:11" x14ac:dyDescent="0.25">
      <c r="A480" s="98" t="s">
        <v>554</v>
      </c>
      <c r="B480" s="102" t="str">
        <f>A480&amp;" School District"</f>
        <v>Waupun School District</v>
      </c>
      <c r="C480" s="96">
        <v>0.7</v>
      </c>
      <c r="D480" s="96">
        <f>1-C480</f>
        <v>0.30000000000000004</v>
      </c>
      <c r="E480" s="97">
        <v>17399.699999999997</v>
      </c>
      <c r="F480" s="227">
        <v>8400</v>
      </c>
      <c r="G480" s="227">
        <v>8400</v>
      </c>
      <c r="H480" s="227">
        <f t="shared" si="26"/>
        <v>27999.999999999996</v>
      </c>
      <c r="I480" s="227">
        <v>8999.6999999999971</v>
      </c>
      <c r="J480" s="103"/>
      <c r="K480" s="103"/>
    </row>
    <row r="481" spans="1:11" x14ac:dyDescent="0.25">
      <c r="A481" s="61"/>
      <c r="B481" s="92" t="s">
        <v>1194</v>
      </c>
      <c r="C481" s="64">
        <v>0.8</v>
      </c>
      <c r="D481" s="94">
        <v>0.19999999999999996</v>
      </c>
      <c r="E481" s="78">
        <v>5000</v>
      </c>
      <c r="F481" s="79" t="s">
        <v>1176</v>
      </c>
      <c r="G481" s="80" t="s">
        <v>1176</v>
      </c>
      <c r="H481" s="80" t="s">
        <v>1176</v>
      </c>
      <c r="I481" s="81" t="s">
        <v>1176</v>
      </c>
    </row>
    <row r="482" spans="1:11" x14ac:dyDescent="0.25">
      <c r="A482" s="98" t="s">
        <v>555</v>
      </c>
      <c r="B482" s="102" t="str">
        <f>A482&amp;" School District"</f>
        <v>Wausaukee School District</v>
      </c>
      <c r="C482" s="96">
        <v>0.8</v>
      </c>
      <c r="D482" s="96">
        <f>1-C482</f>
        <v>0.19999999999999996</v>
      </c>
      <c r="E482" s="97">
        <v>30000</v>
      </c>
      <c r="F482" s="227">
        <v>20000</v>
      </c>
      <c r="G482" s="227">
        <v>20000</v>
      </c>
      <c r="H482" s="227">
        <f t="shared" ref="H482:H495" si="27">G482/D482</f>
        <v>100000.00000000003</v>
      </c>
      <c r="I482" s="227">
        <v>10000</v>
      </c>
      <c r="J482" s="103"/>
      <c r="K482" s="103"/>
    </row>
    <row r="483" spans="1:11" x14ac:dyDescent="0.25">
      <c r="A483" s="61" t="s">
        <v>556</v>
      </c>
      <c r="B483" s="92" t="str">
        <f>A483&amp;" School District"</f>
        <v>Wautoma Area School District</v>
      </c>
      <c r="C483" s="64">
        <v>0.8</v>
      </c>
      <c r="D483" s="94">
        <f>1-C483</f>
        <v>0.19999999999999996</v>
      </c>
      <c r="E483" s="78">
        <v>217.20000000000437</v>
      </c>
      <c r="F483" s="79">
        <v>8000</v>
      </c>
      <c r="G483" s="80">
        <v>217.20000000000437</v>
      </c>
      <c r="H483" s="80">
        <f t="shared" si="27"/>
        <v>1086.0000000000221</v>
      </c>
      <c r="I483" s="81">
        <v>0</v>
      </c>
    </row>
    <row r="484" spans="1:11" x14ac:dyDescent="0.25">
      <c r="A484" s="98" t="s">
        <v>557</v>
      </c>
      <c r="B484" s="102" t="str">
        <f>A484&amp;" School District"</f>
        <v>Wauzeka-Steuben School District</v>
      </c>
      <c r="C484" s="96">
        <v>0.7</v>
      </c>
      <c r="D484" s="96">
        <f>1-C484</f>
        <v>0.30000000000000004</v>
      </c>
      <c r="E484" s="97">
        <v>19380</v>
      </c>
      <c r="F484" s="227">
        <v>4900</v>
      </c>
      <c r="G484" s="227">
        <v>4900</v>
      </c>
      <c r="H484" s="227">
        <f t="shared" si="27"/>
        <v>16333.33333333333</v>
      </c>
      <c r="I484" s="227">
        <v>14480</v>
      </c>
      <c r="J484" s="103"/>
      <c r="K484" s="103"/>
    </row>
    <row r="485" spans="1:11" x14ac:dyDescent="0.25">
      <c r="A485" s="61" t="s">
        <v>558</v>
      </c>
      <c r="B485" s="92" t="str">
        <f>A485&amp;" School District"</f>
        <v>Webster School District</v>
      </c>
      <c r="C485" s="64">
        <v>0.8</v>
      </c>
      <c r="D485" s="94">
        <f>1-C485</f>
        <v>0.19999999999999996</v>
      </c>
      <c r="E485" s="78">
        <v>970</v>
      </c>
      <c r="F485" s="79">
        <v>4800</v>
      </c>
      <c r="G485" s="80">
        <v>970</v>
      </c>
      <c r="H485" s="80">
        <f t="shared" si="27"/>
        <v>4850.0000000000009</v>
      </c>
      <c r="I485" s="81">
        <v>0</v>
      </c>
    </row>
    <row r="486" spans="1:11" x14ac:dyDescent="0.25">
      <c r="A486" s="98"/>
      <c r="B486" s="102" t="s">
        <v>1402</v>
      </c>
      <c r="C486" s="96">
        <v>0.7</v>
      </c>
      <c r="D486" s="96">
        <v>0.30000000000000004</v>
      </c>
      <c r="E486" s="97">
        <v>5000</v>
      </c>
      <c r="F486" s="227">
        <v>9582.23</v>
      </c>
      <c r="G486" s="227">
        <v>5000</v>
      </c>
      <c r="H486" s="227">
        <f t="shared" si="27"/>
        <v>16666.666666666664</v>
      </c>
      <c r="I486" s="227">
        <v>0</v>
      </c>
      <c r="J486" s="103"/>
      <c r="K486" s="103"/>
    </row>
    <row r="487" spans="1:11" x14ac:dyDescent="0.25">
      <c r="A487" s="61" t="s">
        <v>559</v>
      </c>
      <c r="B487" s="92" t="str">
        <f>A487&amp;" School District"</f>
        <v>Westby Area School District</v>
      </c>
      <c r="C487" s="64">
        <v>0.7</v>
      </c>
      <c r="D487" s="94">
        <f>1-C487</f>
        <v>0.30000000000000004</v>
      </c>
      <c r="E487" s="78">
        <v>0</v>
      </c>
      <c r="F487" s="79">
        <v>20300</v>
      </c>
      <c r="G487" s="80">
        <v>0</v>
      </c>
      <c r="H487" s="80">
        <f t="shared" si="27"/>
        <v>0</v>
      </c>
      <c r="I487" s="81">
        <v>0</v>
      </c>
    </row>
    <row r="488" spans="1:11" x14ac:dyDescent="0.25">
      <c r="A488" s="98"/>
      <c r="B488" s="102" t="s">
        <v>1414</v>
      </c>
      <c r="C488" s="96">
        <v>0.8</v>
      </c>
      <c r="D488" s="96">
        <v>0.19999999999999996</v>
      </c>
      <c r="E488" s="97">
        <v>7500</v>
      </c>
      <c r="F488" s="227">
        <v>9582.23</v>
      </c>
      <c r="G488" s="227">
        <v>7500</v>
      </c>
      <c r="H488" s="227">
        <f t="shared" si="27"/>
        <v>37500.000000000007</v>
      </c>
      <c r="I488" s="227">
        <v>0</v>
      </c>
      <c r="J488" s="103"/>
      <c r="K488" s="103"/>
    </row>
    <row r="489" spans="1:11" x14ac:dyDescent="0.25">
      <c r="A489" s="61" t="s">
        <v>560</v>
      </c>
      <c r="B489" s="92" t="str">
        <f>A489&amp;" School District"</f>
        <v>Westfield School District</v>
      </c>
      <c r="C489" s="64">
        <v>0.7</v>
      </c>
      <c r="D489" s="94">
        <f>1-C489</f>
        <v>0.30000000000000004</v>
      </c>
      <c r="E489" s="78">
        <v>47200</v>
      </c>
      <c r="F489" s="79">
        <v>7000</v>
      </c>
      <c r="G489" s="80">
        <v>7000</v>
      </c>
      <c r="H489" s="80">
        <f t="shared" si="27"/>
        <v>23333.333333333328</v>
      </c>
      <c r="I489" s="81">
        <v>40200</v>
      </c>
    </row>
    <row r="490" spans="1:11" x14ac:dyDescent="0.25">
      <c r="A490" s="98" t="s">
        <v>561</v>
      </c>
      <c r="B490" s="102" t="str">
        <f>A490&amp;" School District"</f>
        <v>Weston School District</v>
      </c>
      <c r="C490" s="96">
        <v>0.8</v>
      </c>
      <c r="D490" s="96">
        <f>1-C490</f>
        <v>0.19999999999999996</v>
      </c>
      <c r="E490" s="97">
        <v>0</v>
      </c>
      <c r="F490" s="227">
        <v>0</v>
      </c>
      <c r="G490" s="227">
        <v>0</v>
      </c>
      <c r="H490" s="227">
        <f t="shared" si="27"/>
        <v>0</v>
      </c>
      <c r="I490" s="227">
        <v>0</v>
      </c>
      <c r="J490" s="103"/>
      <c r="K490" s="103"/>
    </row>
    <row r="491" spans="1:11" x14ac:dyDescent="0.25">
      <c r="A491" s="61"/>
      <c r="B491" s="92" t="s">
        <v>1403</v>
      </c>
      <c r="C491" s="64">
        <v>0.6</v>
      </c>
      <c r="D491" s="94">
        <v>0.4</v>
      </c>
      <c r="E491" s="78">
        <v>7500</v>
      </c>
      <c r="F491" s="79">
        <v>9582.23</v>
      </c>
      <c r="G491" s="80">
        <v>7500</v>
      </c>
      <c r="H491" s="80">
        <f t="shared" si="27"/>
        <v>18750</v>
      </c>
      <c r="I491" s="81">
        <v>0</v>
      </c>
    </row>
    <row r="492" spans="1:11" x14ac:dyDescent="0.25">
      <c r="A492" s="98" t="s">
        <v>562</v>
      </c>
      <c r="B492" s="102" t="str">
        <f>A492&amp;" School District"</f>
        <v>Weyauwega-Fremont School District</v>
      </c>
      <c r="C492" s="96">
        <v>0.7</v>
      </c>
      <c r="D492" s="96">
        <f>1-C492</f>
        <v>0.30000000000000004</v>
      </c>
      <c r="E492" s="97">
        <v>15970</v>
      </c>
      <c r="F492" s="227">
        <v>90300</v>
      </c>
      <c r="G492" s="227">
        <v>15970</v>
      </c>
      <c r="H492" s="227">
        <f t="shared" si="27"/>
        <v>53233.333333333328</v>
      </c>
      <c r="I492" s="227">
        <v>0</v>
      </c>
      <c r="J492" s="103"/>
      <c r="K492" s="103"/>
    </row>
    <row r="493" spans="1:11" x14ac:dyDescent="0.25">
      <c r="A493" s="61" t="s">
        <v>563</v>
      </c>
      <c r="B493" s="92" t="str">
        <f>A493&amp;" School District"</f>
        <v>Wheatland J1 School District</v>
      </c>
      <c r="C493" s="64">
        <v>0.7</v>
      </c>
      <c r="D493" s="94">
        <f>1-C493</f>
        <v>0.30000000000000004</v>
      </c>
      <c r="E493" s="78">
        <v>0</v>
      </c>
      <c r="F493" s="79">
        <v>0</v>
      </c>
      <c r="G493" s="80">
        <v>0</v>
      </c>
      <c r="H493" s="80">
        <f t="shared" si="27"/>
        <v>0</v>
      </c>
      <c r="I493" s="81">
        <v>0</v>
      </c>
    </row>
    <row r="494" spans="1:11" x14ac:dyDescent="0.25">
      <c r="A494" s="98"/>
      <c r="B494" s="102" t="s">
        <v>1195</v>
      </c>
      <c r="C494" s="96">
        <v>0.9</v>
      </c>
      <c r="D494" s="96">
        <v>9.9999999999999978E-2</v>
      </c>
      <c r="E494" s="97">
        <v>5000</v>
      </c>
      <c r="F494" s="227">
        <v>9582.23</v>
      </c>
      <c r="G494" s="227">
        <v>5000</v>
      </c>
      <c r="H494" s="227">
        <f t="shared" si="27"/>
        <v>50000.000000000015</v>
      </c>
      <c r="I494" s="227">
        <v>0</v>
      </c>
      <c r="J494" s="103"/>
      <c r="K494" s="103"/>
    </row>
    <row r="495" spans="1:11" x14ac:dyDescent="0.25">
      <c r="A495" s="61" t="s">
        <v>564</v>
      </c>
      <c r="B495" s="92" t="str">
        <f>A495&amp;" School District"</f>
        <v>White Lake School District</v>
      </c>
      <c r="C495" s="64">
        <v>0.85</v>
      </c>
      <c r="D495" s="94">
        <f>1-C495</f>
        <v>0.15000000000000002</v>
      </c>
      <c r="E495" s="78">
        <v>6916.7999999999993</v>
      </c>
      <c r="F495" s="79">
        <v>0</v>
      </c>
      <c r="G495" s="80">
        <v>0</v>
      </c>
      <c r="H495" s="80">
        <f t="shared" si="27"/>
        <v>0</v>
      </c>
      <c r="I495" s="81">
        <v>6916.7999999999993</v>
      </c>
    </row>
    <row r="496" spans="1:11" x14ac:dyDescent="0.25">
      <c r="A496" s="98"/>
      <c r="B496" s="102" t="s">
        <v>1404</v>
      </c>
      <c r="C496" s="96">
        <v>0.7</v>
      </c>
      <c r="D496" s="96">
        <v>0.30000000000000004</v>
      </c>
      <c r="E496" s="97">
        <v>10000</v>
      </c>
      <c r="F496" s="227" t="s">
        <v>1176</v>
      </c>
      <c r="G496" s="227" t="s">
        <v>1176</v>
      </c>
      <c r="H496" s="227" t="s">
        <v>1176</v>
      </c>
      <c r="I496" s="227" t="s">
        <v>1176</v>
      </c>
      <c r="J496" s="103"/>
      <c r="K496" s="103"/>
    </row>
    <row r="497" spans="1:11" x14ac:dyDescent="0.25">
      <c r="A497" s="61" t="s">
        <v>565</v>
      </c>
      <c r="B497" s="92" t="str">
        <f>A497&amp;" School District"</f>
        <v>Whitehall School District</v>
      </c>
      <c r="C497" s="64">
        <v>0.7</v>
      </c>
      <c r="D497" s="94">
        <f>1-C497</f>
        <v>0.30000000000000004</v>
      </c>
      <c r="E497" s="78">
        <v>7.999999999996362</v>
      </c>
      <c r="F497" s="79">
        <v>10500</v>
      </c>
      <c r="G497" s="80">
        <v>7.999999999996362</v>
      </c>
      <c r="H497" s="80">
        <f t="shared" ref="H497:H515" si="28">G497/D497</f>
        <v>26.666666666654535</v>
      </c>
      <c r="I497" s="81">
        <v>0</v>
      </c>
    </row>
    <row r="498" spans="1:11" x14ac:dyDescent="0.25">
      <c r="A498" s="98" t="s">
        <v>566</v>
      </c>
      <c r="B498" s="102" t="str">
        <f>A498&amp;" School District"</f>
        <v>Whitewater School District</v>
      </c>
      <c r="C498" s="96">
        <v>0.7</v>
      </c>
      <c r="D498" s="96">
        <f>1-C498</f>
        <v>0.30000000000000004</v>
      </c>
      <c r="E498" s="97">
        <v>0</v>
      </c>
      <c r="F498" s="227">
        <v>79800</v>
      </c>
      <c r="G498" s="227">
        <v>0</v>
      </c>
      <c r="H498" s="227">
        <f t="shared" si="28"/>
        <v>0</v>
      </c>
      <c r="I498" s="227">
        <v>0</v>
      </c>
      <c r="J498" s="103"/>
      <c r="K498" s="103"/>
    </row>
    <row r="499" spans="1:11" x14ac:dyDescent="0.25">
      <c r="A499" s="61" t="s">
        <v>567</v>
      </c>
      <c r="B499" s="92" t="str">
        <f>A499&amp;" School District"</f>
        <v>Wild Rose School District</v>
      </c>
      <c r="C499" s="64">
        <v>0.6</v>
      </c>
      <c r="D499" s="94">
        <f>1-C499</f>
        <v>0.4</v>
      </c>
      <c r="E499" s="78">
        <v>23.599999999998545</v>
      </c>
      <c r="F499" s="79">
        <v>9000</v>
      </c>
      <c r="G499" s="80">
        <v>23.599999999998545</v>
      </c>
      <c r="H499" s="80">
        <f t="shared" si="28"/>
        <v>58.999999999996362</v>
      </c>
      <c r="I499" s="81">
        <v>0</v>
      </c>
    </row>
    <row r="500" spans="1:11" x14ac:dyDescent="0.25">
      <c r="A500" s="98"/>
      <c r="B500" s="102" t="s">
        <v>1405</v>
      </c>
      <c r="C500" s="96">
        <v>0.8</v>
      </c>
      <c r="D500" s="96">
        <v>0.19999999999999996</v>
      </c>
      <c r="E500" s="97">
        <v>7298</v>
      </c>
      <c r="F500" s="227">
        <v>9582.23</v>
      </c>
      <c r="G500" s="227">
        <v>7298</v>
      </c>
      <c r="H500" s="227">
        <f t="shared" si="28"/>
        <v>36490.000000000007</v>
      </c>
      <c r="I500" s="227">
        <v>0</v>
      </c>
      <c r="J500" s="103"/>
      <c r="K500" s="103"/>
    </row>
    <row r="501" spans="1:11" x14ac:dyDescent="0.25">
      <c r="A501" s="61"/>
      <c r="B501" s="92" t="s">
        <v>1406</v>
      </c>
      <c r="C501" s="64">
        <v>0.5</v>
      </c>
      <c r="D501" s="94">
        <v>0.5</v>
      </c>
      <c r="E501" s="78">
        <v>5000</v>
      </c>
      <c r="F501" s="79">
        <v>9582.23</v>
      </c>
      <c r="G501" s="80">
        <v>5000</v>
      </c>
      <c r="H501" s="80">
        <f t="shared" si="28"/>
        <v>10000</v>
      </c>
      <c r="I501" s="81">
        <v>0</v>
      </c>
    </row>
    <row r="502" spans="1:11" x14ac:dyDescent="0.25">
      <c r="A502" s="98" t="s">
        <v>568</v>
      </c>
      <c r="B502" s="102" t="str">
        <f>A502&amp;" School District"</f>
        <v>Winneconne Community School District</v>
      </c>
      <c r="C502" s="96">
        <v>0.5</v>
      </c>
      <c r="D502" s="96">
        <f>1-C502</f>
        <v>0.5</v>
      </c>
      <c r="E502" s="97">
        <v>2658</v>
      </c>
      <c r="F502" s="227">
        <v>56500</v>
      </c>
      <c r="G502" s="227">
        <v>2658</v>
      </c>
      <c r="H502" s="227">
        <f t="shared" si="28"/>
        <v>5316</v>
      </c>
      <c r="I502" s="227">
        <v>0</v>
      </c>
      <c r="J502" s="103"/>
      <c r="K502" s="103"/>
    </row>
    <row r="503" spans="1:11" x14ac:dyDescent="0.25">
      <c r="A503" s="61"/>
      <c r="B503" s="92" t="s">
        <v>1407</v>
      </c>
      <c r="C503" s="64">
        <v>0.8</v>
      </c>
      <c r="D503" s="94">
        <v>0.19999999999999996</v>
      </c>
      <c r="E503" s="78">
        <v>7500</v>
      </c>
      <c r="F503" s="79">
        <v>9582.23</v>
      </c>
      <c r="G503" s="80">
        <v>7500</v>
      </c>
      <c r="H503" s="80">
        <f t="shared" si="28"/>
        <v>37500.000000000007</v>
      </c>
      <c r="I503" s="81">
        <v>0</v>
      </c>
    </row>
    <row r="504" spans="1:11" x14ac:dyDescent="0.25">
      <c r="A504" s="98" t="s">
        <v>569</v>
      </c>
      <c r="B504" s="102" t="str">
        <f>A504&amp;" School District"</f>
        <v>Winter School District</v>
      </c>
      <c r="C504" s="96">
        <v>0.8</v>
      </c>
      <c r="D504" s="96">
        <f>1-C504</f>
        <v>0.19999999999999996</v>
      </c>
      <c r="E504" s="97">
        <v>0</v>
      </c>
      <c r="F504" s="227">
        <v>320</v>
      </c>
      <c r="G504" s="227">
        <v>0</v>
      </c>
      <c r="H504" s="227">
        <f t="shared" si="28"/>
        <v>0</v>
      </c>
      <c r="I504" s="227">
        <v>0</v>
      </c>
      <c r="J504" s="103"/>
      <c r="K504" s="103"/>
    </row>
    <row r="505" spans="1:11" x14ac:dyDescent="0.25">
      <c r="A505" s="61" t="s">
        <v>570</v>
      </c>
      <c r="B505" s="92" t="str">
        <f>A505&amp;" School District"</f>
        <v>Wisconsin Dells School District</v>
      </c>
      <c r="C505" s="64">
        <v>0.7</v>
      </c>
      <c r="D505" s="94">
        <f>1-C505</f>
        <v>0.30000000000000004</v>
      </c>
      <c r="E505" s="78">
        <v>0</v>
      </c>
      <c r="F505" s="79">
        <v>46200</v>
      </c>
      <c r="G505" s="80">
        <v>0</v>
      </c>
      <c r="H505" s="80">
        <f t="shared" si="28"/>
        <v>0</v>
      </c>
      <c r="I505" s="81">
        <v>0</v>
      </c>
    </row>
    <row r="506" spans="1:11" x14ac:dyDescent="0.25">
      <c r="A506" s="98" t="s">
        <v>571</v>
      </c>
      <c r="B506" s="102" t="str">
        <f>A506&amp;" School District"</f>
        <v>Wisconsin Heights School District</v>
      </c>
      <c r="C506" s="96">
        <v>0.6</v>
      </c>
      <c r="D506" s="96">
        <f>1-C506</f>
        <v>0.4</v>
      </c>
      <c r="E506" s="97">
        <v>1012.3999999999978</v>
      </c>
      <c r="F506" s="227">
        <v>4200</v>
      </c>
      <c r="G506" s="227">
        <v>1012.3999999999978</v>
      </c>
      <c r="H506" s="227">
        <f t="shared" si="28"/>
        <v>2530.9999999999945</v>
      </c>
      <c r="I506" s="227">
        <v>0</v>
      </c>
      <c r="J506" s="103"/>
      <c r="K506" s="103"/>
    </row>
    <row r="507" spans="1:11" x14ac:dyDescent="0.25">
      <c r="A507" s="61"/>
      <c r="B507" s="92" t="s">
        <v>1408</v>
      </c>
      <c r="C507" s="64">
        <v>0.7</v>
      </c>
      <c r="D507" s="94">
        <v>0.30000000000000004</v>
      </c>
      <c r="E507" s="78">
        <v>5000</v>
      </c>
      <c r="F507" s="79">
        <v>9582.23</v>
      </c>
      <c r="G507" s="80">
        <v>5000</v>
      </c>
      <c r="H507" s="80">
        <f t="shared" si="28"/>
        <v>16666.666666666664</v>
      </c>
      <c r="I507" s="81">
        <v>0</v>
      </c>
    </row>
    <row r="508" spans="1:11" x14ac:dyDescent="0.25">
      <c r="A508" s="98"/>
      <c r="B508" s="102" t="s">
        <v>1196</v>
      </c>
      <c r="C508" s="96">
        <v>0.7</v>
      </c>
      <c r="D508" s="96">
        <v>0.30000000000000004</v>
      </c>
      <c r="E508" s="97">
        <v>5000</v>
      </c>
      <c r="F508" s="227">
        <v>9582.23</v>
      </c>
      <c r="G508" s="227">
        <v>5000</v>
      </c>
      <c r="H508" s="227">
        <f t="shared" si="28"/>
        <v>16666.666666666664</v>
      </c>
      <c r="I508" s="227">
        <v>0</v>
      </c>
      <c r="J508" s="103"/>
      <c r="K508" s="103"/>
    </row>
    <row r="509" spans="1:11" x14ac:dyDescent="0.25">
      <c r="A509" s="61" t="s">
        <v>572</v>
      </c>
      <c r="B509" s="92" t="str">
        <f>A509&amp;" School District"</f>
        <v>Wittenberg-Birnamwood School District</v>
      </c>
      <c r="C509" s="64">
        <v>0.7</v>
      </c>
      <c r="D509" s="94">
        <f>1-C509</f>
        <v>0.30000000000000004</v>
      </c>
      <c r="E509" s="78">
        <v>23520.799999999996</v>
      </c>
      <c r="F509" s="79">
        <v>2870</v>
      </c>
      <c r="G509" s="80">
        <v>2870</v>
      </c>
      <c r="H509" s="80">
        <f t="shared" si="28"/>
        <v>9566.6666666666661</v>
      </c>
      <c r="I509" s="81">
        <v>20650.799999999996</v>
      </c>
    </row>
    <row r="510" spans="1:11" x14ac:dyDescent="0.25">
      <c r="A510" s="98"/>
      <c r="B510" s="102" t="s">
        <v>1409</v>
      </c>
      <c r="C510" s="96">
        <v>0.7</v>
      </c>
      <c r="D510" s="96">
        <v>0.30000000000000004</v>
      </c>
      <c r="E510" s="97">
        <v>4698</v>
      </c>
      <c r="F510" s="227">
        <v>11510.65</v>
      </c>
      <c r="G510" s="227">
        <v>4698</v>
      </c>
      <c r="H510" s="227">
        <f t="shared" si="28"/>
        <v>15659.999999999998</v>
      </c>
      <c r="I510" s="227">
        <v>0</v>
      </c>
      <c r="J510" s="103"/>
      <c r="K510" s="103"/>
    </row>
    <row r="511" spans="1:11" x14ac:dyDescent="0.25">
      <c r="A511" s="61" t="s">
        <v>573</v>
      </c>
      <c r="B511" s="92" t="str">
        <f>A511&amp;" School District"</f>
        <v>Wonewoc-Union Center School District</v>
      </c>
      <c r="C511" s="64">
        <v>0.7</v>
      </c>
      <c r="D511" s="94">
        <f>1-C511</f>
        <v>0.30000000000000004</v>
      </c>
      <c r="E511" s="78">
        <v>0</v>
      </c>
      <c r="F511" s="79">
        <v>1680</v>
      </c>
      <c r="G511" s="80">
        <v>0</v>
      </c>
      <c r="H511" s="80">
        <f t="shared" si="28"/>
        <v>0</v>
      </c>
      <c r="I511" s="81">
        <v>0</v>
      </c>
    </row>
    <row r="512" spans="1:11" x14ac:dyDescent="0.25">
      <c r="A512" s="98" t="s">
        <v>574</v>
      </c>
      <c r="B512" s="102" t="str">
        <f>A512&amp;" School District"</f>
        <v>Woodruff J1 School District</v>
      </c>
      <c r="C512" s="96">
        <v>0.7</v>
      </c>
      <c r="D512" s="96">
        <f>1-C512</f>
        <v>0.30000000000000004</v>
      </c>
      <c r="E512" s="97">
        <v>30000</v>
      </c>
      <c r="F512" s="227">
        <v>3500</v>
      </c>
      <c r="G512" s="227">
        <v>3500</v>
      </c>
      <c r="H512" s="227">
        <f t="shared" si="28"/>
        <v>11666.666666666664</v>
      </c>
      <c r="I512" s="227">
        <v>26500</v>
      </c>
      <c r="J512" s="103"/>
      <c r="K512" s="103"/>
    </row>
    <row r="513" spans="1:11" x14ac:dyDescent="0.25">
      <c r="A513" s="61"/>
      <c r="B513" s="92" t="s">
        <v>1410</v>
      </c>
      <c r="C513" s="64">
        <v>0.6</v>
      </c>
      <c r="D513" s="94">
        <v>0.4</v>
      </c>
      <c r="E513" s="78">
        <v>7500</v>
      </c>
      <c r="F513" s="79">
        <v>10578.78</v>
      </c>
      <c r="G513" s="80">
        <v>7500</v>
      </c>
      <c r="H513" s="80">
        <f t="shared" si="28"/>
        <v>18750</v>
      </c>
      <c r="I513" s="81">
        <v>0</v>
      </c>
    </row>
    <row r="514" spans="1:11" x14ac:dyDescent="0.25">
      <c r="A514" s="98"/>
      <c r="B514" s="102" t="s">
        <v>1411</v>
      </c>
      <c r="C514" s="96">
        <v>0.7</v>
      </c>
      <c r="D514" s="96">
        <v>0.30000000000000004</v>
      </c>
      <c r="E514" s="97">
        <v>5000</v>
      </c>
      <c r="F514" s="227">
        <v>50306.69</v>
      </c>
      <c r="G514" s="227">
        <v>5000</v>
      </c>
      <c r="H514" s="227">
        <f t="shared" si="28"/>
        <v>16666.666666666664</v>
      </c>
      <c r="I514" s="227">
        <v>0</v>
      </c>
      <c r="J514" s="103"/>
      <c r="K514" s="103"/>
    </row>
    <row r="515" spans="1:11" x14ac:dyDescent="0.25">
      <c r="A515" s="61" t="s">
        <v>575</v>
      </c>
      <c r="B515" s="92" t="str">
        <f>A515&amp;" School District"</f>
        <v>Yorkville J2 School District</v>
      </c>
      <c r="C515" s="64">
        <v>0.5</v>
      </c>
      <c r="D515" s="94">
        <f>1-C515</f>
        <v>0.5</v>
      </c>
      <c r="E515" s="78">
        <v>23074</v>
      </c>
      <c r="F515" s="79">
        <v>38000</v>
      </c>
      <c r="G515" s="80">
        <v>23074</v>
      </c>
      <c r="H515" s="80">
        <f t="shared" si="28"/>
        <v>46148</v>
      </c>
      <c r="I515" s="81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A0122A7F-920A-41CD-8229-1774974CF475" xsi:nil="true"/>
    <_dlc_DocIdPersistId xmlns="10f2cb44-b37d-4693-a5c3-140ab663d372">true</_dlc_DocIdPersistId>
    <_dlc_DocId xmlns="10f2cb44-b37d-4693-a5c3-140ab663d372">TUA7STYPYEWP-1797567310-156</_dlc_DocId>
    <_dlc_DocIdUrl xmlns="10f2cb44-b37d-4693-a5c3-140ab663d372">
      <Url>https://teach.wi.gov/_layouts/15/DocIdRedir.aspx?ID=TUA7STYPYEWP-1797567310-156</Url>
      <Description>TUA7STYPYEWP-1797567310-156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6E318-9F49-47A8-AF32-18DBD622D4AA}"/>
</file>

<file path=customXml/itemProps2.xml><?xml version="1.0" encoding="utf-8"?>
<ds:datastoreItem xmlns:ds="http://schemas.openxmlformats.org/officeDocument/2006/customXml" ds:itemID="{247A0CCD-B3E1-409D-B3CB-A942949FC8D1}"/>
</file>

<file path=customXml/itemProps3.xml><?xml version="1.0" encoding="utf-8"?>
<ds:datastoreItem xmlns:ds="http://schemas.openxmlformats.org/officeDocument/2006/customXml" ds:itemID="{DB876820-A423-4105-94BA-A37012058956}"/>
</file>

<file path=customXml/itemProps4.xml><?xml version="1.0" encoding="utf-8"?>
<ds:datastoreItem xmlns:ds="http://schemas.openxmlformats.org/officeDocument/2006/customXml" ds:itemID="{1A3E1F52-85A9-4CB4-9C99-F4BB372D4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District Data</vt:lpstr>
      <vt:lpstr>District  Data</vt:lpstr>
      <vt:lpstr> District Dat </vt:lpstr>
      <vt:lpstr>District Data Rev</vt:lpstr>
      <vt:lpstr>Library Data</vt:lpstr>
      <vt:lpstr>Library Data Rev</vt:lpstr>
      <vt:lpstr>Elig Dist Funding Max Reached</vt:lpstr>
      <vt:lpstr>Sheet2</vt:lpstr>
      <vt:lpstr>All Elig</vt:lpstr>
      <vt:lpstr>Sheet2 School Only</vt:lpstr>
      <vt:lpstr>' District Dat '!area_calc_may2018_1</vt:lpstr>
      <vt:lpstr>'District  Data'!area_calc_may2018_1</vt:lpstr>
      <vt:lpstr>'District Data Rev'!area_calc_may2018_1</vt:lpstr>
      <vt:lpstr>'Elig Dist Funding Max Reached'!area_calc_may2018_1</vt:lpstr>
      <vt:lpstr>' District Dat '!Print_Area</vt:lpstr>
      <vt:lpstr>'District  Data'!Print_Area</vt:lpstr>
      <vt:lpstr>'District Data Rev'!Print_Area</vt:lpstr>
      <vt:lpstr>'Elig Dist Funding Max Reached'!Print_Area</vt:lpstr>
      <vt:lpstr>'Library Data'!Print_Area</vt:lpstr>
      <vt:lpstr>'Library Data Rev'!Print_Area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Davis, Tondra A - DOA</dc:creator>
  <cp:keywords/>
  <dc:description/>
  <cp:lastModifiedBy>Davis, Tondra A - DOA</cp:lastModifiedBy>
  <cp:lastPrinted>2018-09-20T19:10:26Z</cp:lastPrinted>
  <dcterms:created xsi:type="dcterms:W3CDTF">2016-07-29T21:25:18Z</dcterms:created>
  <dcterms:modified xsi:type="dcterms:W3CDTF">2018-10-09T20:41:39Z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  <property fmtid="{D5CDD505-2E9C-101B-9397-08002B2CF9AE}" pid="3" name="vti_imgdate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_dlc_DocIdItemGuid">
    <vt:lpwstr>4455ba96-12a1-407f-a266-ae5f1501ca27</vt:lpwstr>
  </property>
</Properties>
</file>